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hm17519\Desktop\4'lü Tablo\2019\4 NİSAN\"/>
    </mc:Choice>
  </mc:AlternateContent>
  <bookViews>
    <workbookView xWindow="0" yWindow="0" windowWidth="20490" windowHeight="7635" activeTab="3"/>
  </bookViews>
  <sheets>
    <sheet name="TÜM UÇAK" sheetId="1" r:id="rId1"/>
    <sheet name="YOLCU" sheetId="2" r:id="rId2"/>
    <sheet name="TİCARİ UÇAK" sheetId="3" r:id="rId3"/>
    <sheet name="YÜK " sheetId="4" r:id="rId4"/>
  </sheets>
  <definedNames>
    <definedName name="_xlnm.Print_Area" localSheetId="0">'TÜM UÇAK'!$A$1:$J$66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2" l="1"/>
  <c r="I11" i="1" l="1"/>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4" i="1"/>
  <c r="G4" i="1" l="1"/>
  <c r="G5" i="4" l="1"/>
  <c r="D5" i="4"/>
  <c r="G5" i="3"/>
  <c r="D5" i="3"/>
  <c r="G5" i="2"/>
  <c r="D5" i="2"/>
  <c r="G5" i="1"/>
  <c r="G56" i="4" l="1"/>
  <c r="H4" i="1" l="1"/>
  <c r="I51" i="1" l="1"/>
  <c r="G56" i="3" l="1"/>
  <c r="G56" i="2"/>
  <c r="G64" i="2"/>
  <c r="D64" i="2"/>
  <c r="H64" i="2" l="1"/>
  <c r="J62" i="2"/>
  <c r="J63" i="2"/>
  <c r="H62" i="1"/>
  <c r="H6" i="4" l="1"/>
  <c r="I6" i="4"/>
  <c r="H7" i="4"/>
  <c r="I7" i="4"/>
  <c r="H8" i="4"/>
  <c r="I8" i="4"/>
  <c r="H9" i="4"/>
  <c r="I9" i="4"/>
  <c r="H10" i="4"/>
  <c r="I10" i="4"/>
  <c r="H11" i="4"/>
  <c r="I11" i="4"/>
  <c r="H12" i="4"/>
  <c r="I12" i="4"/>
  <c r="H13" i="4"/>
  <c r="I13" i="4"/>
  <c r="H14" i="4"/>
  <c r="I14" i="4"/>
  <c r="H15" i="4"/>
  <c r="I15" i="4"/>
  <c r="H16" i="4"/>
  <c r="I16" i="4"/>
  <c r="H17" i="4"/>
  <c r="I17" i="4"/>
  <c r="H18" i="4"/>
  <c r="I18" i="4"/>
  <c r="H19" i="4"/>
  <c r="I19" i="4"/>
  <c r="H20" i="4"/>
  <c r="I20" i="4"/>
  <c r="J20" i="4"/>
  <c r="H21" i="4"/>
  <c r="I21" i="4"/>
  <c r="H22" i="4"/>
  <c r="I22" i="4"/>
  <c r="J22" i="4"/>
  <c r="H23" i="4"/>
  <c r="I23" i="4"/>
  <c r="H24" i="4"/>
  <c r="I24" i="4"/>
  <c r="H25" i="4"/>
  <c r="I25" i="4"/>
  <c r="H26" i="4"/>
  <c r="I26" i="4"/>
  <c r="H27" i="4"/>
  <c r="I27" i="4"/>
  <c r="H28" i="4"/>
  <c r="I28" i="4"/>
  <c r="H29" i="4"/>
  <c r="I29" i="4"/>
  <c r="H30" i="4"/>
  <c r="I30" i="4"/>
  <c r="H31" i="4"/>
  <c r="I31" i="4"/>
  <c r="H32" i="4"/>
  <c r="I32" i="4"/>
  <c r="H33" i="4"/>
  <c r="I33" i="4"/>
  <c r="H34" i="4"/>
  <c r="I34" i="4"/>
  <c r="H35" i="4"/>
  <c r="I35" i="4"/>
  <c r="H36" i="4"/>
  <c r="I36" i="4"/>
  <c r="H37" i="4"/>
  <c r="I37" i="4"/>
  <c r="H38" i="4"/>
  <c r="I38" i="4"/>
  <c r="H39" i="4"/>
  <c r="I39" i="4"/>
  <c r="H40" i="4"/>
  <c r="I40" i="4"/>
  <c r="H41" i="4"/>
  <c r="I41" i="4"/>
  <c r="H42" i="4"/>
  <c r="I42" i="4"/>
  <c r="H43" i="4"/>
  <c r="I43" i="4"/>
  <c r="H44" i="4"/>
  <c r="I44" i="4"/>
  <c r="H45" i="4"/>
  <c r="I45" i="4"/>
  <c r="H46" i="4"/>
  <c r="I46" i="4"/>
  <c r="H47" i="4"/>
  <c r="I47" i="4"/>
  <c r="H48" i="4"/>
  <c r="I48" i="4"/>
  <c r="H49" i="4"/>
  <c r="I49" i="4"/>
  <c r="H50" i="4"/>
  <c r="I50" i="4"/>
  <c r="H51" i="4"/>
  <c r="I51" i="4"/>
  <c r="H52" i="4"/>
  <c r="I52" i="4"/>
  <c r="H53" i="4"/>
  <c r="I53" i="4"/>
  <c r="H54" i="4"/>
  <c r="I54" i="4"/>
  <c r="H55" i="4"/>
  <c r="I55" i="4"/>
  <c r="H56" i="4"/>
  <c r="I56" i="4"/>
  <c r="H57" i="4"/>
  <c r="I57" i="4"/>
  <c r="H58" i="4"/>
  <c r="I58" i="4"/>
  <c r="H59" i="4"/>
  <c r="I59" i="4"/>
  <c r="I4" i="4"/>
  <c r="H4" i="4"/>
  <c r="H6" i="3"/>
  <c r="I6" i="3"/>
  <c r="H7" i="3"/>
  <c r="I7" i="3"/>
  <c r="H8" i="3"/>
  <c r="I8" i="3"/>
  <c r="H9" i="3"/>
  <c r="I9" i="3"/>
  <c r="H10" i="3"/>
  <c r="I10" i="3"/>
  <c r="H11" i="3"/>
  <c r="I11" i="3"/>
  <c r="H12" i="3"/>
  <c r="I12" i="3"/>
  <c r="H13" i="3"/>
  <c r="I13" i="3"/>
  <c r="H14" i="3"/>
  <c r="I14" i="3"/>
  <c r="H15" i="3"/>
  <c r="I15" i="3"/>
  <c r="H16" i="3"/>
  <c r="I16" i="3"/>
  <c r="H17" i="3"/>
  <c r="I17" i="3"/>
  <c r="H18" i="3"/>
  <c r="I18" i="3"/>
  <c r="H19" i="3"/>
  <c r="I19" i="3"/>
  <c r="H20" i="3"/>
  <c r="I20" i="3"/>
  <c r="J20" i="3"/>
  <c r="H21" i="3"/>
  <c r="I21" i="3"/>
  <c r="H22" i="3"/>
  <c r="I22" i="3"/>
  <c r="J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I4" i="3"/>
  <c r="H4" i="3"/>
  <c r="I6" i="2"/>
  <c r="I7" i="2"/>
  <c r="I8" i="2"/>
  <c r="I9" i="2"/>
  <c r="I10" i="2"/>
  <c r="I11" i="2"/>
  <c r="I12" i="2"/>
  <c r="I13" i="2"/>
  <c r="I14" i="2"/>
  <c r="I15" i="2"/>
  <c r="I16" i="2"/>
  <c r="I17" i="2"/>
  <c r="I18" i="2"/>
  <c r="I19" i="2"/>
  <c r="I20" i="2"/>
  <c r="J20" i="2"/>
  <c r="I21" i="2"/>
  <c r="I22" i="2"/>
  <c r="J22" i="2"/>
  <c r="I23" i="2"/>
  <c r="I24" i="2"/>
  <c r="I25" i="2"/>
  <c r="I26" i="2"/>
  <c r="I27" i="2"/>
  <c r="J27"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4"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4" i="2"/>
  <c r="I6" i="1" l="1"/>
  <c r="I7" i="1"/>
  <c r="I8" i="1"/>
  <c r="I9" i="1"/>
  <c r="I10"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2" i="1"/>
  <c r="I53" i="1"/>
  <c r="I54" i="1"/>
  <c r="I55" i="1"/>
  <c r="I56" i="1"/>
  <c r="I57" i="1"/>
  <c r="I58" i="1"/>
  <c r="I59" i="1"/>
  <c r="I4"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D21" i="4" l="1"/>
  <c r="D23" i="4"/>
  <c r="D24" i="4"/>
  <c r="D25" i="4"/>
  <c r="D26" i="4"/>
  <c r="D28" i="4"/>
  <c r="D29" i="4"/>
  <c r="D30" i="4"/>
  <c r="D31" i="4"/>
  <c r="D32" i="4"/>
  <c r="D33" i="4"/>
  <c r="G21" i="3"/>
  <c r="G21" i="2"/>
  <c r="D28" i="2"/>
  <c r="D29" i="2"/>
  <c r="D30" i="2"/>
  <c r="D31" i="2"/>
  <c r="D32" i="2"/>
  <c r="D33" i="2"/>
  <c r="D21" i="2"/>
  <c r="G40" i="1"/>
  <c r="G38" i="1"/>
  <c r="G36" i="1"/>
  <c r="G32" i="1"/>
  <c r="G30" i="1"/>
  <c r="G28" i="1"/>
  <c r="G24" i="1"/>
  <c r="G22" i="1"/>
  <c r="G20" i="1"/>
  <c r="G16" i="1"/>
  <c r="J16" i="1" s="1"/>
  <c r="G14" i="1"/>
  <c r="J14" i="1" s="1"/>
  <c r="G12" i="1"/>
  <c r="G8" i="1"/>
  <c r="G6" i="1"/>
  <c r="J36" i="1"/>
  <c r="G7" i="1"/>
  <c r="G9" i="1"/>
  <c r="G10" i="1"/>
  <c r="G11" i="1"/>
  <c r="G13" i="1"/>
  <c r="G15" i="1"/>
  <c r="G17" i="1"/>
  <c r="G18" i="1"/>
  <c r="G19" i="1"/>
  <c r="G21" i="1"/>
  <c r="G23" i="1"/>
  <c r="G25" i="1"/>
  <c r="G26" i="1"/>
  <c r="G27" i="1"/>
  <c r="G29" i="1"/>
  <c r="G31" i="1"/>
  <c r="G33" i="1"/>
  <c r="G34" i="1"/>
  <c r="G35" i="1"/>
  <c r="G37" i="1"/>
  <c r="G39" i="1"/>
  <c r="G41" i="1"/>
  <c r="G42" i="1"/>
  <c r="G43" i="1"/>
  <c r="G44" i="1"/>
  <c r="G45" i="1"/>
  <c r="G46" i="1"/>
  <c r="G47" i="1"/>
  <c r="G48" i="1"/>
  <c r="G49" i="1"/>
  <c r="G50" i="1"/>
  <c r="G51" i="1"/>
  <c r="G52" i="1"/>
  <c r="G53" i="1"/>
  <c r="G54" i="1"/>
  <c r="G55" i="1"/>
  <c r="G56" i="1"/>
  <c r="G57" i="1"/>
  <c r="G58" i="1"/>
  <c r="G59" i="1"/>
  <c r="J39" i="1" l="1"/>
  <c r="J25" i="1"/>
  <c r="J35" i="1"/>
  <c r="J21" i="1"/>
  <c r="J12" i="1"/>
  <c r="J7" i="1"/>
  <c r="J24" i="1"/>
  <c r="J18" i="1"/>
  <c r="J21" i="2"/>
  <c r="J28" i="1"/>
  <c r="J40" i="1"/>
  <c r="J19" i="1"/>
  <c r="J9" i="1"/>
  <c r="J20" i="1"/>
  <c r="J37" i="1"/>
  <c r="J23" i="1"/>
  <c r="J4" i="1"/>
  <c r="J8" i="1"/>
  <c r="J58" i="1"/>
  <c r="J56" i="1"/>
  <c r="J54" i="1"/>
  <c r="J52" i="1"/>
  <c r="J50" i="1"/>
  <c r="J48" i="1"/>
  <c r="J46" i="1"/>
  <c r="J44" i="1"/>
  <c r="J42" i="1"/>
  <c r="J33" i="1"/>
  <c r="J29" i="1"/>
  <c r="J15" i="1"/>
  <c r="J11" i="1"/>
  <c r="J6" i="1"/>
  <c r="J22" i="1"/>
  <c r="J30" i="1"/>
  <c r="J38" i="1"/>
  <c r="J32" i="1"/>
  <c r="J59" i="1"/>
  <c r="J57" i="1"/>
  <c r="J55" i="1"/>
  <c r="J53" i="1"/>
  <c r="J51" i="1"/>
  <c r="J49" i="1"/>
  <c r="J47" i="1"/>
  <c r="J45" i="1"/>
  <c r="J43" i="1"/>
  <c r="J41" i="1"/>
  <c r="J31" i="1"/>
  <c r="J27" i="1"/>
  <c r="J17" i="1"/>
  <c r="J13" i="1"/>
  <c r="J10" i="1"/>
  <c r="J26" i="1"/>
  <c r="J34" i="1"/>
  <c r="D33" i="3"/>
  <c r="G21" i="4" l="1"/>
  <c r="J21" i="4" s="1"/>
  <c r="G23" i="4"/>
  <c r="J23" i="4" s="1"/>
  <c r="G24" i="4"/>
  <c r="J24" i="4" s="1"/>
  <c r="G25" i="4"/>
  <c r="J25" i="4" s="1"/>
  <c r="G26" i="4"/>
  <c r="J26" i="4" s="1"/>
  <c r="G27" i="4"/>
  <c r="J27" i="4" s="1"/>
  <c r="G28" i="4"/>
  <c r="J28" i="4" s="1"/>
  <c r="G29" i="4"/>
  <c r="J29" i="4" s="1"/>
  <c r="G30" i="4"/>
  <c r="J30" i="4" s="1"/>
  <c r="G31" i="4"/>
  <c r="J31" i="4" s="1"/>
  <c r="G32" i="4"/>
  <c r="J32" i="4" s="1"/>
  <c r="G33" i="4"/>
  <c r="J33" i="4" s="1"/>
  <c r="G34" i="4"/>
  <c r="G35" i="4"/>
  <c r="G36" i="4"/>
  <c r="G37" i="4"/>
  <c r="J37" i="4" s="1"/>
  <c r="G38" i="4"/>
  <c r="G39" i="4"/>
  <c r="G40" i="4"/>
  <c r="G41" i="4"/>
  <c r="J41" i="4" s="1"/>
  <c r="G42" i="4"/>
  <c r="G43" i="4"/>
  <c r="G44" i="4"/>
  <c r="G45" i="4"/>
  <c r="J45" i="4" s="1"/>
  <c r="G46" i="4"/>
  <c r="G47" i="4"/>
  <c r="G48" i="4"/>
  <c r="G49" i="4"/>
  <c r="J49" i="4" s="1"/>
  <c r="G50" i="4"/>
  <c r="G51" i="4"/>
  <c r="G52" i="4"/>
  <c r="G53" i="4"/>
  <c r="J53" i="4" s="1"/>
  <c r="G54" i="4"/>
  <c r="G55" i="4"/>
  <c r="D19" i="4"/>
  <c r="D34" i="4"/>
  <c r="D35" i="4"/>
  <c r="D36" i="4"/>
  <c r="D37" i="4"/>
  <c r="D38" i="4"/>
  <c r="D39" i="4"/>
  <c r="D40" i="4"/>
  <c r="D41" i="4"/>
  <c r="D42" i="4"/>
  <c r="D43" i="4"/>
  <c r="D44" i="4"/>
  <c r="D45" i="4"/>
  <c r="D46" i="4"/>
  <c r="D47" i="4"/>
  <c r="D48" i="4"/>
  <c r="D49" i="4"/>
  <c r="D50" i="4"/>
  <c r="D51" i="4"/>
  <c r="D52" i="4"/>
  <c r="D53" i="4"/>
  <c r="D54" i="4"/>
  <c r="D55" i="4"/>
  <c r="D56" i="4"/>
  <c r="J56" i="4" s="1"/>
  <c r="D57" i="4"/>
  <c r="D58" i="4"/>
  <c r="D59" i="4"/>
  <c r="J55" i="4" l="1"/>
  <c r="J51" i="4"/>
  <c r="J47" i="4"/>
  <c r="J43" i="4"/>
  <c r="J39" i="4"/>
  <c r="J35" i="4"/>
  <c r="J54" i="4"/>
  <c r="J50" i="4"/>
  <c r="J46" i="4"/>
  <c r="J42" i="4"/>
  <c r="J38" i="4"/>
  <c r="J34" i="4"/>
  <c r="J52" i="4"/>
  <c r="J48" i="4"/>
  <c r="J44" i="4"/>
  <c r="J40" i="4"/>
  <c r="J36" i="4"/>
  <c r="G6" i="4"/>
  <c r="G7" i="4"/>
  <c r="G8" i="4"/>
  <c r="G9" i="4"/>
  <c r="G10" i="4"/>
  <c r="G11" i="4"/>
  <c r="G12" i="4"/>
  <c r="G13" i="4"/>
  <c r="G14" i="4"/>
  <c r="G15" i="4"/>
  <c r="G16" i="4"/>
  <c r="G17" i="4"/>
  <c r="G18" i="4"/>
  <c r="G19" i="4"/>
  <c r="J19" i="4" s="1"/>
  <c r="G57" i="4"/>
  <c r="J57" i="4" s="1"/>
  <c r="G58" i="4"/>
  <c r="J58" i="4" s="1"/>
  <c r="G59" i="4"/>
  <c r="J59" i="4" s="1"/>
  <c r="G4" i="4"/>
  <c r="D6" i="4"/>
  <c r="D7" i="4"/>
  <c r="D8" i="4"/>
  <c r="D9" i="4"/>
  <c r="D10" i="4"/>
  <c r="D11" i="4"/>
  <c r="D12" i="4"/>
  <c r="D13" i="4"/>
  <c r="D14" i="4"/>
  <c r="D15" i="4"/>
  <c r="D16" i="4"/>
  <c r="D17" i="4"/>
  <c r="D18" i="4"/>
  <c r="D4" i="4"/>
  <c r="G59" i="3"/>
  <c r="G58" i="3"/>
  <c r="G57" i="3"/>
  <c r="G55" i="3"/>
  <c r="G54" i="3"/>
  <c r="G53" i="3"/>
  <c r="G52" i="3"/>
  <c r="G51" i="3"/>
  <c r="G50" i="3"/>
  <c r="G49" i="3"/>
  <c r="G48" i="3"/>
  <c r="G47" i="3"/>
  <c r="G46" i="3"/>
  <c r="G45" i="3"/>
  <c r="G44" i="3"/>
  <c r="G43" i="3"/>
  <c r="G42" i="3"/>
  <c r="G41" i="3"/>
  <c r="G40" i="3"/>
  <c r="G39" i="3"/>
  <c r="G38" i="3"/>
  <c r="G37" i="3"/>
  <c r="G36" i="3"/>
  <c r="G35" i="3"/>
  <c r="G34" i="3"/>
  <c r="G33" i="3"/>
  <c r="J33" i="3" s="1"/>
  <c r="G32" i="3"/>
  <c r="G31" i="3"/>
  <c r="G30" i="3"/>
  <c r="G29" i="3"/>
  <c r="G28" i="3"/>
  <c r="G27" i="3"/>
  <c r="J27" i="3" s="1"/>
  <c r="G26" i="3"/>
  <c r="G25" i="3"/>
  <c r="G24" i="3"/>
  <c r="G23" i="3"/>
  <c r="G19" i="3"/>
  <c r="G18" i="3"/>
  <c r="G17" i="3"/>
  <c r="G16" i="3"/>
  <c r="G15" i="3"/>
  <c r="G14" i="3"/>
  <c r="G13" i="3"/>
  <c r="G12" i="3"/>
  <c r="G11" i="3"/>
  <c r="G10" i="3"/>
  <c r="G9" i="3"/>
  <c r="G8" i="3"/>
  <c r="G7" i="3"/>
  <c r="G6" i="3"/>
  <c r="G4" i="3"/>
  <c r="D6" i="3"/>
  <c r="D7" i="3"/>
  <c r="D8" i="3"/>
  <c r="D9" i="3"/>
  <c r="D10" i="3"/>
  <c r="D11" i="3"/>
  <c r="D12" i="3"/>
  <c r="D13" i="3"/>
  <c r="D14" i="3"/>
  <c r="D15" i="3"/>
  <c r="D16" i="3"/>
  <c r="D17" i="3"/>
  <c r="D18" i="3"/>
  <c r="D19" i="3"/>
  <c r="D21" i="3"/>
  <c r="J21" i="3" s="1"/>
  <c r="D23" i="3"/>
  <c r="D24" i="3"/>
  <c r="D25" i="3"/>
  <c r="D26" i="3"/>
  <c r="D28" i="3"/>
  <c r="D29" i="3"/>
  <c r="D30" i="3"/>
  <c r="D31" i="3"/>
  <c r="D32" i="3"/>
  <c r="D34" i="3"/>
  <c r="D35" i="3"/>
  <c r="D36" i="3"/>
  <c r="D37" i="3"/>
  <c r="D38" i="3"/>
  <c r="D39" i="3"/>
  <c r="D40" i="3"/>
  <c r="D41" i="3"/>
  <c r="D42" i="3"/>
  <c r="D43" i="3"/>
  <c r="D44" i="3"/>
  <c r="D45" i="3"/>
  <c r="D46" i="3"/>
  <c r="D47" i="3"/>
  <c r="D48" i="3"/>
  <c r="D49" i="3"/>
  <c r="D50" i="3"/>
  <c r="D51" i="3"/>
  <c r="D52" i="3"/>
  <c r="D53" i="3"/>
  <c r="D54" i="3"/>
  <c r="D55" i="3"/>
  <c r="D56" i="3"/>
  <c r="J56" i="3" s="1"/>
  <c r="D57" i="3"/>
  <c r="D58" i="3"/>
  <c r="D59" i="3"/>
  <c r="D4" i="3"/>
  <c r="G6" i="2"/>
  <c r="G7" i="2"/>
  <c r="G8" i="2"/>
  <c r="G9" i="2"/>
  <c r="G10" i="2"/>
  <c r="G11" i="2"/>
  <c r="G12" i="2"/>
  <c r="G13" i="2"/>
  <c r="G14" i="2"/>
  <c r="G15" i="2"/>
  <c r="G16" i="2"/>
  <c r="G17" i="2"/>
  <c r="G18" i="2"/>
  <c r="G19" i="2"/>
  <c r="G23" i="2"/>
  <c r="G24" i="2"/>
  <c r="G25" i="2"/>
  <c r="G26" i="2"/>
  <c r="G28" i="2"/>
  <c r="J28" i="2" s="1"/>
  <c r="G29" i="2"/>
  <c r="J29" i="2" s="1"/>
  <c r="G30" i="2"/>
  <c r="J30" i="2" s="1"/>
  <c r="G31" i="2"/>
  <c r="J31" i="2" s="1"/>
  <c r="G32" i="2"/>
  <c r="J32" i="2" s="1"/>
  <c r="G33" i="2"/>
  <c r="J33" i="2" s="1"/>
  <c r="G34" i="2"/>
  <c r="G35" i="2"/>
  <c r="G36" i="2"/>
  <c r="G37" i="2"/>
  <c r="G38" i="2"/>
  <c r="G39" i="2"/>
  <c r="G40" i="2"/>
  <c r="G41" i="2"/>
  <c r="G42" i="2"/>
  <c r="G43" i="2"/>
  <c r="G44" i="2"/>
  <c r="G45" i="2"/>
  <c r="G46" i="2"/>
  <c r="G47" i="2"/>
  <c r="G48" i="2"/>
  <c r="G49" i="2"/>
  <c r="G50" i="2"/>
  <c r="G51" i="2"/>
  <c r="G52" i="2"/>
  <c r="G53" i="2"/>
  <c r="G54" i="2"/>
  <c r="G55" i="2"/>
  <c r="G57" i="2"/>
  <c r="G58" i="2"/>
  <c r="G59" i="2"/>
  <c r="G4" i="2"/>
  <c r="D6" i="2"/>
  <c r="D7" i="2"/>
  <c r="D8" i="2"/>
  <c r="D9" i="2"/>
  <c r="D10" i="2"/>
  <c r="D11" i="2"/>
  <c r="D12" i="2"/>
  <c r="D13" i="2"/>
  <c r="D14" i="2"/>
  <c r="D15" i="2"/>
  <c r="D16" i="2"/>
  <c r="D17" i="2"/>
  <c r="D18" i="2"/>
  <c r="D19" i="2"/>
  <c r="D23" i="2"/>
  <c r="D24" i="2"/>
  <c r="D25" i="2"/>
  <c r="D26" i="2"/>
  <c r="D34" i="2"/>
  <c r="J34" i="2" s="1"/>
  <c r="D35" i="2"/>
  <c r="J35" i="2" s="1"/>
  <c r="D36" i="2"/>
  <c r="J36" i="2" s="1"/>
  <c r="D37" i="2"/>
  <c r="D38" i="2"/>
  <c r="J38" i="2" s="1"/>
  <c r="D39" i="2"/>
  <c r="J39" i="2" s="1"/>
  <c r="D40" i="2"/>
  <c r="D41" i="2"/>
  <c r="J41" i="2" s="1"/>
  <c r="D42" i="2"/>
  <c r="J42" i="2" s="1"/>
  <c r="D43" i="2"/>
  <c r="D44" i="2"/>
  <c r="J44" i="2" s="1"/>
  <c r="D45" i="2"/>
  <c r="J45" i="2" s="1"/>
  <c r="D46" i="2"/>
  <c r="J46" i="2" s="1"/>
  <c r="D47" i="2"/>
  <c r="D48" i="2"/>
  <c r="J48" i="2" s="1"/>
  <c r="D49" i="2"/>
  <c r="J49" i="2" s="1"/>
  <c r="D50" i="2"/>
  <c r="J50" i="2" s="1"/>
  <c r="D51" i="2"/>
  <c r="J51" i="2" s="1"/>
  <c r="D52" i="2"/>
  <c r="J52" i="2" s="1"/>
  <c r="D53" i="2"/>
  <c r="J53" i="2" s="1"/>
  <c r="D54" i="2"/>
  <c r="J54" i="2" s="1"/>
  <c r="D55" i="2"/>
  <c r="D56" i="2"/>
  <c r="J56" i="2" s="1"/>
  <c r="D57" i="2"/>
  <c r="D58" i="2"/>
  <c r="D59" i="2"/>
  <c r="D4" i="2"/>
  <c r="J40" i="2" l="1"/>
  <c r="J47" i="2"/>
  <c r="J55" i="2"/>
  <c r="J43" i="2"/>
  <c r="J25" i="3"/>
  <c r="J18" i="4"/>
  <c r="J14" i="4"/>
  <c r="J10" i="4"/>
  <c r="J6" i="4"/>
  <c r="J17" i="4"/>
  <c r="J13" i="4"/>
  <c r="J9" i="4"/>
  <c r="J57" i="2"/>
  <c r="J26" i="2"/>
  <c r="J19" i="2"/>
  <c r="J15" i="2"/>
  <c r="J11" i="2"/>
  <c r="J7" i="2"/>
  <c r="J4" i="2"/>
  <c r="G61" i="2"/>
  <c r="G60" i="2" s="1"/>
  <c r="J6" i="3"/>
  <c r="J10" i="3"/>
  <c r="J14" i="3"/>
  <c r="J18" i="3"/>
  <c r="J29" i="3"/>
  <c r="J37" i="3"/>
  <c r="J41" i="3"/>
  <c r="J45" i="3"/>
  <c r="J49" i="3"/>
  <c r="J53" i="3"/>
  <c r="J58" i="3"/>
  <c r="J34" i="3"/>
  <c r="J38" i="3"/>
  <c r="J42" i="3"/>
  <c r="J46" i="3"/>
  <c r="J50" i="3"/>
  <c r="J54" i="3"/>
  <c r="J23" i="3"/>
  <c r="J25" i="2"/>
  <c r="J18" i="2"/>
  <c r="J14" i="2"/>
  <c r="J10" i="2"/>
  <c r="J6" i="2"/>
  <c r="J59" i="2"/>
  <c r="J16" i="4"/>
  <c r="J12" i="4"/>
  <c r="J8" i="4"/>
  <c r="J4" i="4"/>
  <c r="J15" i="4"/>
  <c r="J11" i="4"/>
  <c r="J7" i="4"/>
  <c r="J11" i="3"/>
  <c r="J19" i="3"/>
  <c r="J26" i="3"/>
  <c r="J8" i="3"/>
  <c r="J12" i="3"/>
  <c r="J16" i="3"/>
  <c r="J31" i="3"/>
  <c r="J35" i="3"/>
  <c r="J39" i="3"/>
  <c r="J43" i="3"/>
  <c r="J47" i="3"/>
  <c r="J51" i="3"/>
  <c r="J55" i="3"/>
  <c r="J7" i="3"/>
  <c r="J15" i="3"/>
  <c r="J30" i="3"/>
  <c r="J59" i="3"/>
  <c r="J4" i="3"/>
  <c r="J9" i="3"/>
  <c r="J13" i="3"/>
  <c r="J17" i="3"/>
  <c r="J24" i="3"/>
  <c r="J28" i="3"/>
  <c r="J32" i="3"/>
  <c r="J36" i="3"/>
  <c r="J40" i="3"/>
  <c r="J44" i="3"/>
  <c r="J48" i="3"/>
  <c r="J52" i="3"/>
  <c r="J57" i="3"/>
  <c r="J24" i="2"/>
  <c r="J17" i="2"/>
  <c r="J13" i="2"/>
  <c r="J9" i="2"/>
  <c r="J37" i="2"/>
  <c r="J58" i="2"/>
  <c r="J23" i="2"/>
  <c r="J16" i="2"/>
  <c r="J12" i="2"/>
  <c r="J8" i="2"/>
  <c r="G61" i="4"/>
  <c r="G60" i="4" s="1"/>
  <c r="B61" i="1" l="1"/>
  <c r="C61" i="1"/>
  <c r="D61" i="1"/>
  <c r="E61" i="1"/>
  <c r="E60" i="1" s="1"/>
  <c r="F61" i="1"/>
  <c r="F60" i="1" s="1"/>
  <c r="G61" i="1"/>
  <c r="G60" i="1" s="1"/>
  <c r="J61" i="1" l="1"/>
  <c r="B60" i="1"/>
  <c r="H60" i="1" s="1"/>
  <c r="H61" i="1"/>
  <c r="C60" i="1"/>
  <c r="I60" i="1" s="1"/>
  <c r="I61" i="1"/>
  <c r="D60" i="1"/>
  <c r="D63" i="1"/>
  <c r="G63" i="1"/>
  <c r="J60" i="1" l="1"/>
  <c r="H63" i="1"/>
  <c r="F61" i="4"/>
  <c r="F60" i="4" s="1"/>
  <c r="E61" i="4"/>
  <c r="E60" i="4" s="1"/>
  <c r="C61" i="4"/>
  <c r="B61" i="4"/>
  <c r="D61" i="4"/>
  <c r="F61" i="3"/>
  <c r="F60" i="3" s="1"/>
  <c r="E61" i="3"/>
  <c r="E60" i="3" s="1"/>
  <c r="C61" i="3"/>
  <c r="B61" i="3"/>
  <c r="F61" i="2"/>
  <c r="F60" i="2" s="1"/>
  <c r="E61" i="2"/>
  <c r="E60" i="2" s="1"/>
  <c r="C61" i="2"/>
  <c r="B61" i="2"/>
  <c r="C60" i="4" l="1"/>
  <c r="I60" i="4" s="1"/>
  <c r="I61" i="4"/>
  <c r="D60" i="4"/>
  <c r="J61" i="4"/>
  <c r="B60" i="4"/>
  <c r="H61" i="4"/>
  <c r="C60" i="3"/>
  <c r="I60" i="3" s="1"/>
  <c r="I61" i="3"/>
  <c r="B60" i="3"/>
  <c r="H61" i="3"/>
  <c r="C60" i="2"/>
  <c r="I61" i="2"/>
  <c r="B60" i="2"/>
  <c r="H61" i="2"/>
  <c r="D61" i="3"/>
  <c r="G61" i="3"/>
  <c r="G60" i="3" s="1"/>
  <c r="D61" i="2"/>
  <c r="H60" i="4" l="1"/>
  <c r="H60" i="3"/>
  <c r="D60" i="3"/>
  <c r="J61" i="3"/>
  <c r="H60" i="2"/>
  <c r="I60" i="2"/>
  <c r="D60" i="2"/>
  <c r="J61" i="2"/>
  <c r="J60" i="4"/>
  <c r="G65" i="2"/>
  <c r="J60" i="3" l="1"/>
  <c r="J60" i="2"/>
  <c r="D65" i="2"/>
  <c r="H65" i="2" s="1"/>
</calcChain>
</file>

<file path=xl/sharedStrings.xml><?xml version="1.0" encoding="utf-8"?>
<sst xmlns="http://schemas.openxmlformats.org/spreadsheetml/2006/main" count="299" uniqueCount="77">
  <si>
    <t xml:space="preserve">   TÜM UÇAK TRAFİĞİ</t>
  </si>
  <si>
    <t xml:space="preserve">Havalimanları </t>
  </si>
  <si>
    <t>İç Hat</t>
  </si>
  <si>
    <t>Dış Hat</t>
  </si>
  <si>
    <t>Toplam</t>
  </si>
  <si>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</si>
  <si>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</si>
  <si>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</si>
  <si>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</si>
  <si>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</si>
  <si>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</si>
  <si>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</si>
  <si>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</si>
  <si>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</si>
  <si>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</si>
  <si>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</si>
  <si>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</si>
  <si>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</si>
  <si>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</si>
  <si>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</si>
  <si>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</si>
  <si>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</si>
  <si>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</si>
  <si>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</si>
  <si>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</si>
  <si>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</si>
  <si>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</si>
  <si>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</si>
  <si>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Erzincan</t>
  </si>
  <si>
    <t>Hatay</t>
  </si>
  <si>
    <t>Isparta Süleyman Demirel</t>
  </si>
  <si>
    <t>Kahramanmaraş</t>
  </si>
  <si>
    <t>Kars Harakani</t>
  </si>
  <si>
    <t>Kastamonu</t>
  </si>
  <si>
    <t>Kayseri</t>
  </si>
  <si>
    <t>Kocaeli Cengiz Topel</t>
  </si>
  <si>
    <t>Konya</t>
  </si>
  <si>
    <t>Malatya</t>
  </si>
  <si>
    <t>Mardin</t>
  </si>
  <si>
    <t>Kapadokya</t>
  </si>
  <si>
    <t>Ordu-Giresun</t>
  </si>
  <si>
    <t>Samsun Çarşamba</t>
  </si>
  <si>
    <t>Siirt</t>
  </si>
  <si>
    <t>Sinop</t>
  </si>
  <si>
    <t>Sivas Nuri Demirağ</t>
  </si>
  <si>
    <t>Şanlıurfa Gap</t>
  </si>
  <si>
    <t>Şırnak Şerafettin Elçi</t>
  </si>
  <si>
    <t>Tokat</t>
  </si>
  <si>
    <t>Uşak</t>
  </si>
  <si>
    <t>Van Ferit Melen</t>
  </si>
  <si>
    <t>DHMİ TOPLAMI</t>
  </si>
  <si>
    <t>TÜRKİYE GENELİ</t>
  </si>
  <si>
    <t>OVERFLIGHT</t>
  </si>
  <si>
    <t>TÜRKİYE GENELİ OVERFLIGHT DAHİL</t>
  </si>
  <si>
    <t>İstanbul Sabiha Gökçen(*)</t>
  </si>
  <si>
    <t>Gazipaşa Alanya(*)</t>
  </si>
  <si>
    <t>Aydın Çıldır(*)</t>
  </si>
  <si>
    <t>Eskişehir Hasan Polatkan(*)</t>
  </si>
  <si>
    <t>Zafer(*)</t>
  </si>
  <si>
    <t>Zonguldak Çaycuma(*)</t>
  </si>
  <si>
    <t>YOLCU TRAFİĞİ (Gelen-Giden)</t>
  </si>
  <si>
    <t>DHMİ DİREKT TRANSİT</t>
  </si>
  <si>
    <t>DİĞER DİREKT TRANSİT</t>
  </si>
  <si>
    <t>TÜRKİYE GENELİ DİREKT TRANSİT</t>
  </si>
  <si>
    <t>TÜRKİYE GENELİ DİREKT TRANSİT DAHİL</t>
  </si>
  <si>
    <t xml:space="preserve">   TİCARİ  UÇAK TRAFİĞİ</t>
  </si>
  <si>
    <t>YÜK TRAFİĞİ ( Bagaj+Kargo+Posta) (TON)</t>
  </si>
  <si>
    <t xml:space="preserve"> </t>
  </si>
  <si>
    <t>Iğdır Şehit Bülent Aydın</t>
  </si>
  <si>
    <t>Hakkari Yüksekova Selahaddin Eyyubi</t>
  </si>
  <si>
    <t>İstanbul(*)</t>
  </si>
  <si>
    <t xml:space="preserve">Muş Sultan Alparslan </t>
  </si>
  <si>
    <t xml:space="preserve"> 2019/2018 (%)</t>
  </si>
  <si>
    <t>Tekirdağ Çorlu Atatürk</t>
  </si>
  <si>
    <t>(*)İşaretli havalimanlarından  Zonguldak Çaycuma,Gazipaşa Alanya,Zafer ve Aydın Çıldır Havalimanları DHMİ denetimli özel şirket tarafından işletilmektedir. İstanbul Sabiha Gökçen Havalimanı Savunma Sanayii Başkanlığı denetiminde özel şirket tarafından,Eskişehir Hasan Polatkan Havalimanı, Eskişehir Teknik Üniversitesi tarafından, İstanbul Havalimanı DHMİ denetimi ve gözetimi altında özel şirket tarafından işletilmekte olduğundan DHMİ toplamında hariç tutulmuştur.</t>
  </si>
  <si>
    <t xml:space="preserve">2018 YILI NİSAN SONU
</t>
  </si>
  <si>
    <t>2019 YILI NİSAN SONU
(Kesin Olmayan)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</si>
</sst>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T_L_-;\-* #,##0.00\ _T_L_-;_-* &quot;-&quot;??\ _T_L_-;_-@_-"/>
    <numFmt numFmtId="165" formatCode="_-* #,##0\ _T_L_-;\-* #,##0\ _T_L_-;_-* &quot;-&quot;??\ _T_L_-;_-@_-"/>
    <numFmt numFmtId="166" formatCode="#,##0.0"/>
    <numFmt numFmtId="167" formatCode="#,##0_ ;\-#,##0\ "/>
    <numFmt numFmtId="168" formatCode="0.0"/>
  </numFmts>
  <fonts count="12"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cellStyleXfs>
  <cellXfs count="66">
    <xf numFmtId="0" fontId="0" fillId="0" borderId="0" xfId="0"/>
    <xf numFmtId="2" fontId="4" fillId="5" borderId="7" xfId="1" applyNumberFormat="1" applyFont="1" applyFill="1" applyBorder="1" applyAlignment="1">
      <alignment horizontal="right" vertical="center"/>
    </xf>
    <xf numFmtId="2" fontId="4" fillId="5" borderId="8"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5"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5"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6"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6" fontId="10" fillId="5" borderId="0" xfId="4" applyNumberFormat="1" applyFont="1" applyFill="1" applyBorder="1" applyAlignment="1">
      <alignment horizontal="right" vertical="center"/>
    </xf>
    <xf numFmtId="166" fontId="10" fillId="5" borderId="5" xfId="4" applyNumberFormat="1" applyFont="1" applyFill="1" applyBorder="1" applyAlignment="1">
      <alignment horizontal="right" vertical="center"/>
    </xf>
    <xf numFmtId="0" fontId="4" fillId="11" borderId="9" xfId="1" applyNumberFormat="1" applyFont="1" applyFill="1" applyBorder="1" applyAlignment="1">
      <alignment horizontal="left" vertical="center"/>
    </xf>
    <xf numFmtId="167" fontId="10" fillId="11" borderId="0" xfId="2" applyNumberFormat="1" applyFont="1" applyFill="1" applyBorder="1" applyAlignment="1">
      <alignment vertical="center"/>
    </xf>
    <xf numFmtId="0" fontId="4" fillId="10" borderId="9" xfId="5" applyNumberFormat="1" applyFont="1" applyFill="1" applyBorder="1" applyAlignment="1">
      <alignment horizontal="left" vertical="center"/>
    </xf>
    <xf numFmtId="3" fontId="10" fillId="5" borderId="12" xfId="5" applyNumberFormat="1" applyFont="1" applyFill="1" applyBorder="1" applyAlignment="1"/>
    <xf numFmtId="3" fontId="4" fillId="9" borderId="0" xfId="3" applyNumberFormat="1" applyFont="1" applyFill="1" applyBorder="1" applyAlignment="1">
      <alignment horizontal="right" vertical="center"/>
    </xf>
    <xf numFmtId="166"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6" fontId="4" fillId="5" borderId="0" xfId="4" applyNumberFormat="1" applyFont="1" applyFill="1" applyBorder="1" applyAlignment="1">
      <alignment horizontal="right" vertical="center"/>
    </xf>
    <xf numFmtId="165" fontId="10" fillId="4" borderId="4" xfId="2" applyNumberFormat="1" applyFont="1" applyFill="1" applyBorder="1" applyAlignment="1">
      <alignment vertical="center"/>
    </xf>
    <xf numFmtId="165" fontId="10" fillId="4" borderId="0" xfId="2" applyNumberFormat="1" applyFont="1" applyFill="1" applyBorder="1" applyAlignment="1">
      <alignment vertical="center"/>
    </xf>
    <xf numFmtId="165" fontId="10" fillId="4" borderId="5" xfId="2" applyNumberFormat="1" applyFont="1" applyFill="1" applyBorder="1" applyAlignment="1">
      <alignment vertical="center"/>
    </xf>
    <xf numFmtId="165" fontId="10" fillId="4" borderId="9" xfId="2" applyNumberFormat="1" applyFont="1" applyFill="1" applyBorder="1" applyAlignment="1">
      <alignment vertical="center"/>
    </xf>
    <xf numFmtId="165" fontId="10" fillId="4" borderId="10" xfId="2" applyNumberFormat="1" applyFont="1" applyFill="1" applyBorder="1" applyAlignment="1">
      <alignment vertical="center"/>
    </xf>
    <xf numFmtId="165" fontId="10" fillId="4" borderId="11" xfId="2" applyNumberFormat="1" applyFont="1" applyFill="1" applyBorder="1" applyAlignment="1">
      <alignment vertical="center"/>
    </xf>
    <xf numFmtId="3" fontId="11" fillId="9" borderId="0" xfId="3" applyNumberFormat="1" applyFont="1" applyFill="1" applyBorder="1" applyAlignment="1">
      <alignment horizontal="right" vertical="center"/>
    </xf>
    <xf numFmtId="3" fontId="10" fillId="5" borderId="12" xfId="5" applyNumberFormat="1" applyFont="1" applyFill="1" applyBorder="1" applyAlignment="1">
      <alignment horizontal="right"/>
    </xf>
    <xf numFmtId="3" fontId="10" fillId="5" borderId="2" xfId="3" applyNumberFormat="1" applyFont="1" applyFill="1" applyBorder="1" applyAlignment="1">
      <alignment horizontal="right" vertical="center"/>
    </xf>
    <xf numFmtId="166"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6" fontId="8" fillId="4" borderId="0" xfId="3" applyNumberFormat="1" applyFont="1" applyFill="1" applyBorder="1" applyAlignment="1">
      <alignment horizontal="right" vertical="center"/>
    </xf>
    <xf numFmtId="168" fontId="0" fillId="0" borderId="0" xfId="0" applyNumberFormat="1"/>
    <xf numFmtId="166" fontId="8" fillId="6" borderId="0" xfId="3" applyNumberFormat="1" applyFont="1" applyFill="1" applyBorder="1" applyAlignment="1">
      <alignment horizontal="right" vertical="center"/>
    </xf>
    <xf numFmtId="166" fontId="8" fillId="4" borderId="5" xfId="3" applyNumberFormat="1" applyFont="1" applyFill="1" applyBorder="1" applyAlignment="1">
      <alignment horizontal="right" vertical="center"/>
    </xf>
    <xf numFmtId="165" fontId="10" fillId="4" borderId="4" xfId="2" applyNumberFormat="1" applyFont="1" applyFill="1" applyBorder="1" applyAlignment="1">
      <alignment horizontal="center" vertical="center"/>
    </xf>
    <xf numFmtId="165" fontId="10" fillId="4" borderId="0" xfId="2"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9" xfId="2" applyNumberFormat="1" applyFont="1" applyFill="1" applyBorder="1" applyAlignment="1">
      <alignment horizontal="center" vertical="center"/>
    </xf>
    <xf numFmtId="165" fontId="10" fillId="4" borderId="10" xfId="2" applyNumberFormat="1" applyFont="1" applyFill="1" applyBorder="1" applyAlignment="1">
      <alignment horizontal="center" vertical="center"/>
    </xf>
    <xf numFmtId="165" fontId="10" fillId="4" borderId="11" xfId="2" applyNumberFormat="1" applyFont="1" applyFill="1" applyBorder="1" applyAlignment="1">
      <alignment horizontal="center" vertical="center"/>
    </xf>
    <xf numFmtId="0" fontId="0" fillId="0" borderId="2" xfId="0" applyBorder="1" applyAlignment="1">
      <alignment horizontal="left" wrapText="1"/>
    </xf>
    <xf numFmtId="165" fontId="2" fillId="4" borderId="1"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5" fontId="3" fillId="5" borderId="4" xfId="1" applyNumberFormat="1" applyFont="1" applyFill="1" applyBorder="1" applyAlignment="1">
      <alignment horizontal="left" vertical="center"/>
    </xf>
    <xf numFmtId="165" fontId="3" fillId="5" borderId="6" xfId="1" applyNumberFormat="1" applyFont="1" applyFill="1" applyBorder="1" applyAlignment="1">
      <alignment horizontal="left" vertical="center"/>
    </xf>
    <xf numFmtId="0" fontId="4" fillId="5" borderId="0" xfId="1" applyFont="1" applyFill="1" applyBorder="1" applyAlignment="1" applyProtection="1">
      <alignment horizontal="center" vertical="center" wrapText="1"/>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xf numFmtId="166" fontId="10" fillId="11" borderId="10" xfId="2" applyNumberFormat="1" applyFont="1" applyFill="1" applyBorder="1" applyAlignment="1">
      <alignment horizontal="right" vertical="center"/>
    </xf>
    <xf numFmtId="166" fontId="10" fillId="11" borderId="11" xfId="2" applyNumberFormat="1" applyFont="1" applyFill="1" applyBorder="1" applyAlignment="1">
      <alignment horizontal="right" vertical="center"/>
    </xf>
    <xf numFmtId="166" fontId="10" fillId="5" borderId="12" xfId="5" applyNumberFormat="1" applyFont="1" applyFill="1" applyBorder="1" applyAlignment="1">
      <alignment horizontal="right"/>
    </xf>
    <xf numFmtId="166" fontId="10" fillId="5" borderId="13" xfId="5" applyNumberFormat="1" applyFont="1" applyFill="1" applyBorder="1" applyAlignment="1">
      <alignment horizontal="right"/>
    </xf>
    <xf numFmtId="165" fontId="3" fillId="5" borderId="4" xfId="1" applyNumberFormat="1" applyFont="1" applyFill="1" applyBorder="1" applyAlignment="1">
      <alignment horizontal="center" vertical="center"/>
    </xf>
    <xf numFmtId="165" fontId="3" fillId="5" borderId="6" xfId="1" applyNumberFormat="1" applyFont="1" applyFill="1" applyBorder="1" applyAlignment="1">
      <alignment horizontal="center" vertical="center"/>
    </xf>
    <xf numFmtId="166" fontId="10" fillId="5" borderId="2" xfId="4" applyNumberFormat="1" applyFont="1" applyFill="1" applyBorder="1" applyAlignment="1">
      <alignment horizontal="right" vertical="center"/>
    </xf>
    <xf numFmtId="166" fontId="10" fillId="5" borderId="3" xfId="4" applyNumberFormat="1" applyFont="1" applyFill="1" applyBorder="1" applyAlignment="1">
      <alignment horizontal="right" vertical="center"/>
    </xf>
  </cellXfs>
  <cellStyles count="6">
    <cellStyle name="Binlik Ayracı 2" xfId="3"/>
    <cellStyle name="Normal" xfId="0" builtinId="0"/>
    <cellStyle name="Normal 2" xfId="5"/>
    <cellStyle name="Vurgu1" xfId="1" builtinId="29"/>
    <cellStyle name="Vurgu4" xfId="2" builtinId="41"/>
    <cellStyle name="Yüzde 2" xfId="4"/>
  </cellStyles>
  <dxfs count="27">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
  <sheetViews>
    <sheetView zoomScale="80" zoomScaleNormal="80" workbookViewId="0">
      <selection activeCell="A66" sqref="A66:J66"/>
    </sheetView>
  </sheetViews>
  <sheetFormatPr defaultRowHeight="15" x14ac:dyDescent="0.25"/>
  <cols>
    <col min="1" max="1" width="36.7109375" bestFit="1" customWidth="1"/>
    <col min="2" max="10" width="14.28515625" customWidth="1"/>
  </cols>
  <sheetData>
    <row r="1" spans="1:11" ht="22.5" customHeight="1" x14ac:dyDescent="0.25">
      <c r="A1" s="50" t="s">
        <v>0</v>
      </c>
      <c r="B1" s="51"/>
      <c r="C1" s="51"/>
      <c r="D1" s="51"/>
      <c r="E1" s="51"/>
      <c r="F1" s="51"/>
      <c r="G1" s="51"/>
      <c r="H1" s="51"/>
      <c r="I1" s="51"/>
      <c r="J1" s="52"/>
    </row>
    <row r="2" spans="1:11" ht="27" customHeight="1" x14ac:dyDescent="0.25">
      <c r="A2" s="53" t="s">
        <v>1</v>
      </c>
      <c r="B2" s="55" t="s">
        <v>75</v>
      </c>
      <c r="C2" s="55"/>
      <c r="D2" s="55"/>
      <c r="E2" s="55" t="s">
        <v>76</v>
      </c>
      <c r="F2" s="55"/>
      <c r="G2" s="55"/>
      <c r="H2" s="56" t="s">
        <v>72</v>
      </c>
      <c r="I2" s="56"/>
      <c r="J2" s="57"/>
    </row>
    <row r="3" spans="1:11" x14ac:dyDescent="0.25">
      <c r="A3" s="54"/>
      <c r="B3" s="1" t="s">
        <v>2</v>
      </c>
      <c r="C3" s="1" t="s">
        <v>3</v>
      </c>
      <c r="D3" s="1" t="s">
        <v>4</v>
      </c>
      <c r="E3" s="1" t="s">
        <v>2</v>
      </c>
      <c r="F3" s="1" t="s">
        <v>3</v>
      </c>
      <c r="G3" s="1" t="s">
        <v>4</v>
      </c>
      <c r="H3" s="1" t="s">
        <v>2</v>
      </c>
      <c r="I3" s="1" t="s">
        <v>3</v>
      </c>
      <c r="J3" s="2" t="s">
        <v>4</v>
      </c>
    </row>
    <row r="4" spans="1:11" x14ac:dyDescent="0.25">
      <c r="A4" s="10" t="s">
        <v>5</v>
      </c>
      <c r="B4" s="3">
        <v>44176</v>
      </c>
      <c r="C4" s="3">
        <v>103959</v>
      </c>
      <c r="D4" s="3">
        <f>+B4+C4</f>
        <v>148135</v>
      </c>
      <c r="E4" s="3">
        <v>31282</v>
      </c>
      <c r="F4" s="3">
        <v>84153</v>
      </c>
      <c r="G4" s="3">
        <f>SUM(E4:F4)</f>
        <v>115435</v>
      </c>
      <c r="H4" s="4">
        <f>+IFERROR(((E4-B4)/B4)*100,0)</f>
        <v>-29.187794277435714</v>
      </c>
      <c r="I4" s="4">
        <f>+IFERROR(((F4-C4)/C4)*100,0)</f>
        <v>-19.051741551957985</v>
      </c>
      <c r="J4" s="5">
        <f>+IFERROR(((G4-D4)/D4)*100,0)</f>
        <v>-22.074459108245854</v>
      </c>
      <c r="K4" s="36"/>
    </row>
    <row r="5" spans="1:11" x14ac:dyDescent="0.25">
      <c r="A5" s="6" t="s">
        <v>70</v>
      </c>
      <c r="B5" s="7">
        <v>0</v>
      </c>
      <c r="C5" s="7">
        <v>0</v>
      </c>
      <c r="D5" s="7">
        <f t="shared" ref="D5:D59" si="0">+B5+C5</f>
        <v>0</v>
      </c>
      <c r="E5" s="7">
        <v>8057</v>
      </c>
      <c r="F5" s="7">
        <v>21435</v>
      </c>
      <c r="G5" s="7">
        <f>+E5+F5</f>
        <v>29492</v>
      </c>
      <c r="H5" s="8"/>
      <c r="I5" s="8"/>
      <c r="J5" s="9"/>
      <c r="K5" s="36"/>
    </row>
    <row r="6" spans="1:11" x14ac:dyDescent="0.25">
      <c r="A6" s="10" t="s">
        <v>54</v>
      </c>
      <c r="B6" s="3">
        <v>46431</v>
      </c>
      <c r="C6" s="3">
        <v>26209</v>
      </c>
      <c r="D6" s="3">
        <f t="shared" si="0"/>
        <v>72640</v>
      </c>
      <c r="E6" s="3">
        <v>43206</v>
      </c>
      <c r="F6" s="3">
        <v>30268</v>
      </c>
      <c r="G6" s="3">
        <f t="shared" ref="G6:G59" si="1">SUM(E6:F6)</f>
        <v>73474</v>
      </c>
      <c r="H6" s="4">
        <f t="shared" ref="H6:H59" si="2">+IFERROR(((E6-B6)/B6)*100,0)</f>
        <v>-6.9457905278800798</v>
      </c>
      <c r="I6" s="4">
        <f t="shared" ref="I6:I61" si="3">+IFERROR(((F6-C6)/C6)*100,0)</f>
        <v>15.487046434430921</v>
      </c>
      <c r="J6" s="5">
        <f t="shared" ref="J6:J61" si="4">+IFERROR(((G6-D6)/D6)*100,0)</f>
        <v>1.1481277533039647</v>
      </c>
    </row>
    <row r="7" spans="1:11" x14ac:dyDescent="0.25">
      <c r="A7" s="6" t="s">
        <v>6</v>
      </c>
      <c r="B7" s="7">
        <v>36248</v>
      </c>
      <c r="C7" s="7">
        <v>5950</v>
      </c>
      <c r="D7" s="7">
        <f t="shared" si="0"/>
        <v>42198</v>
      </c>
      <c r="E7" s="7">
        <v>28373</v>
      </c>
      <c r="F7" s="7">
        <v>5893</v>
      </c>
      <c r="G7" s="7">
        <f t="shared" si="1"/>
        <v>34266</v>
      </c>
      <c r="H7" s="8">
        <f t="shared" si="2"/>
        <v>-21.725336570293532</v>
      </c>
      <c r="I7" s="8">
        <f t="shared" si="3"/>
        <v>-0.95798319327731096</v>
      </c>
      <c r="J7" s="9">
        <f t="shared" si="4"/>
        <v>-18.797099388596617</v>
      </c>
    </row>
    <row r="8" spans="1:11" x14ac:dyDescent="0.25">
      <c r="A8" s="10" t="s">
        <v>7</v>
      </c>
      <c r="B8" s="3">
        <v>24475</v>
      </c>
      <c r="C8" s="3">
        <v>3690</v>
      </c>
      <c r="D8" s="3">
        <f t="shared" si="0"/>
        <v>28165</v>
      </c>
      <c r="E8" s="3">
        <v>21263</v>
      </c>
      <c r="F8" s="3">
        <v>3828</v>
      </c>
      <c r="G8" s="3">
        <f t="shared" si="1"/>
        <v>25091</v>
      </c>
      <c r="H8" s="4">
        <f t="shared" si="2"/>
        <v>-13.123595505617978</v>
      </c>
      <c r="I8" s="4">
        <f t="shared" si="3"/>
        <v>3.7398373983739837</v>
      </c>
      <c r="J8" s="5">
        <f t="shared" si="4"/>
        <v>-10.914255281377597</v>
      </c>
    </row>
    <row r="9" spans="1:11" x14ac:dyDescent="0.25">
      <c r="A9" s="6" t="s">
        <v>8</v>
      </c>
      <c r="B9" s="7">
        <v>16672</v>
      </c>
      <c r="C9" s="7">
        <v>14166</v>
      </c>
      <c r="D9" s="7">
        <f t="shared" si="0"/>
        <v>30838</v>
      </c>
      <c r="E9" s="7">
        <v>16357</v>
      </c>
      <c r="F9" s="7">
        <v>19302</v>
      </c>
      <c r="G9" s="7">
        <f t="shared" si="1"/>
        <v>35659</v>
      </c>
      <c r="H9" s="8">
        <f t="shared" si="2"/>
        <v>-1.8893953934740884</v>
      </c>
      <c r="I9" s="8">
        <f t="shared" si="3"/>
        <v>36.255823803473106</v>
      </c>
      <c r="J9" s="9">
        <f t="shared" si="4"/>
        <v>15.633309553148713</v>
      </c>
    </row>
    <row r="10" spans="1:11" x14ac:dyDescent="0.25">
      <c r="A10" s="10" t="s">
        <v>55</v>
      </c>
      <c r="B10" s="3">
        <v>1142</v>
      </c>
      <c r="C10" s="3">
        <v>301</v>
      </c>
      <c r="D10" s="3">
        <f t="shared" si="0"/>
        <v>1443</v>
      </c>
      <c r="E10" s="3">
        <v>1053</v>
      </c>
      <c r="F10" s="3">
        <v>422</v>
      </c>
      <c r="G10" s="3">
        <f t="shared" si="1"/>
        <v>1475</v>
      </c>
      <c r="H10" s="41">
        <f t="shared" si="2"/>
        <v>-7.7933450087565674</v>
      </c>
      <c r="I10" s="4">
        <f t="shared" si="3"/>
        <v>40.199335548172762</v>
      </c>
      <c r="J10" s="5">
        <f t="shared" si="4"/>
        <v>2.2176022176022174</v>
      </c>
    </row>
    <row r="11" spans="1:11" x14ac:dyDescent="0.25">
      <c r="A11" s="6" t="s">
        <v>9</v>
      </c>
      <c r="B11" s="7">
        <v>3848</v>
      </c>
      <c r="C11" s="7">
        <v>923</v>
      </c>
      <c r="D11" s="7">
        <f t="shared" si="0"/>
        <v>4771</v>
      </c>
      <c r="E11" s="7">
        <v>5486</v>
      </c>
      <c r="F11" s="7">
        <v>1092</v>
      </c>
      <c r="G11" s="7">
        <f t="shared" si="1"/>
        <v>6578</v>
      </c>
      <c r="H11" s="8">
        <f t="shared" si="2"/>
        <v>42.567567567567565</v>
      </c>
      <c r="I11" s="8">
        <f>+IFERROR(((F11-C11)/C11)*100,0)</f>
        <v>18.30985915492958</v>
      </c>
      <c r="J11" s="9">
        <f t="shared" si="4"/>
        <v>37.874659400544957</v>
      </c>
    </row>
    <row r="12" spans="1:11" x14ac:dyDescent="0.25">
      <c r="A12" s="10" t="s">
        <v>10</v>
      </c>
      <c r="B12" s="3">
        <v>3941</v>
      </c>
      <c r="C12" s="3">
        <v>465</v>
      </c>
      <c r="D12" s="3">
        <f t="shared" si="0"/>
        <v>4406</v>
      </c>
      <c r="E12" s="3">
        <v>3473</v>
      </c>
      <c r="F12" s="3">
        <v>577</v>
      </c>
      <c r="G12" s="3">
        <f t="shared" si="1"/>
        <v>4050</v>
      </c>
      <c r="H12" s="4">
        <f t="shared" si="2"/>
        <v>-11.875158589190562</v>
      </c>
      <c r="I12" s="4">
        <f t="shared" si="3"/>
        <v>24.086021505376344</v>
      </c>
      <c r="J12" s="5">
        <f t="shared" si="4"/>
        <v>-8.0798910576486609</v>
      </c>
    </row>
    <row r="13" spans="1:11" x14ac:dyDescent="0.25">
      <c r="A13" s="6" t="s">
        <v>11</v>
      </c>
      <c r="B13" s="7">
        <v>12229</v>
      </c>
      <c r="C13" s="7">
        <v>1974</v>
      </c>
      <c r="D13" s="7">
        <f t="shared" si="0"/>
        <v>14203</v>
      </c>
      <c r="E13" s="7">
        <v>11368</v>
      </c>
      <c r="F13" s="7">
        <v>1765</v>
      </c>
      <c r="G13" s="7">
        <f t="shared" si="1"/>
        <v>13133</v>
      </c>
      <c r="H13" s="8">
        <f t="shared" si="2"/>
        <v>-7.0406410990269039</v>
      </c>
      <c r="I13" s="8">
        <f t="shared" si="3"/>
        <v>-10.587639311043565</v>
      </c>
      <c r="J13" s="9">
        <f t="shared" si="4"/>
        <v>-7.53361965781877</v>
      </c>
    </row>
    <row r="14" spans="1:11" x14ac:dyDescent="0.25">
      <c r="A14" s="10" t="s">
        <v>12</v>
      </c>
      <c r="B14" s="3">
        <v>7838</v>
      </c>
      <c r="C14" s="3">
        <v>716</v>
      </c>
      <c r="D14" s="3">
        <f t="shared" si="0"/>
        <v>8554</v>
      </c>
      <c r="E14" s="3">
        <v>6526</v>
      </c>
      <c r="F14" s="3">
        <v>763</v>
      </c>
      <c r="G14" s="3">
        <f t="shared" si="1"/>
        <v>7289</v>
      </c>
      <c r="H14" s="4">
        <f t="shared" si="2"/>
        <v>-16.73896402143404</v>
      </c>
      <c r="I14" s="4">
        <f t="shared" si="3"/>
        <v>6.5642458100558656</v>
      </c>
      <c r="J14" s="5">
        <f t="shared" si="4"/>
        <v>-14.788403086275427</v>
      </c>
    </row>
    <row r="15" spans="1:11" x14ac:dyDescent="0.25">
      <c r="A15" s="6" t="s">
        <v>13</v>
      </c>
      <c r="B15" s="7">
        <v>3509</v>
      </c>
      <c r="C15" s="7">
        <v>94</v>
      </c>
      <c r="D15" s="7">
        <f t="shared" si="0"/>
        <v>3603</v>
      </c>
      <c r="E15" s="7">
        <v>2528</v>
      </c>
      <c r="F15" s="7">
        <v>74</v>
      </c>
      <c r="G15" s="7">
        <f t="shared" si="1"/>
        <v>2602</v>
      </c>
      <c r="H15" s="8">
        <f t="shared" si="2"/>
        <v>-27.956682815616986</v>
      </c>
      <c r="I15" s="8">
        <f t="shared" si="3"/>
        <v>-21.276595744680851</v>
      </c>
      <c r="J15" s="9">
        <f t="shared" si="4"/>
        <v>-27.78240355259506</v>
      </c>
    </row>
    <row r="16" spans="1:11" x14ac:dyDescent="0.25">
      <c r="A16" s="10" t="s">
        <v>14</v>
      </c>
      <c r="B16" s="3">
        <v>6423</v>
      </c>
      <c r="C16" s="3">
        <v>582</v>
      </c>
      <c r="D16" s="3">
        <f t="shared" si="0"/>
        <v>7005</v>
      </c>
      <c r="E16" s="3">
        <v>5702</v>
      </c>
      <c r="F16" s="3">
        <v>637</v>
      </c>
      <c r="G16" s="3">
        <f t="shared" si="1"/>
        <v>6339</v>
      </c>
      <c r="H16" s="4">
        <f t="shared" si="2"/>
        <v>-11.225284135139344</v>
      </c>
      <c r="I16" s="4">
        <f t="shared" si="3"/>
        <v>9.4501718213058421</v>
      </c>
      <c r="J16" s="5">
        <f t="shared" si="4"/>
        <v>-9.5074946466809411</v>
      </c>
    </row>
    <row r="17" spans="1:10" x14ac:dyDescent="0.25">
      <c r="A17" s="6" t="s">
        <v>15</v>
      </c>
      <c r="B17" s="7">
        <v>703</v>
      </c>
      <c r="C17" s="7">
        <v>25</v>
      </c>
      <c r="D17" s="7">
        <f t="shared" si="0"/>
        <v>728</v>
      </c>
      <c r="E17" s="7">
        <v>569</v>
      </c>
      <c r="F17" s="7">
        <v>5</v>
      </c>
      <c r="G17" s="7">
        <f t="shared" si="1"/>
        <v>574</v>
      </c>
      <c r="H17" s="8">
        <f t="shared" si="2"/>
        <v>-19.06116642958748</v>
      </c>
      <c r="I17" s="8">
        <f t="shared" si="3"/>
        <v>-80</v>
      </c>
      <c r="J17" s="9">
        <f t="shared" si="4"/>
        <v>-21.153846153846153</v>
      </c>
    </row>
    <row r="18" spans="1:10" x14ac:dyDescent="0.25">
      <c r="A18" s="10" t="s">
        <v>16</v>
      </c>
      <c r="B18" s="3">
        <v>751</v>
      </c>
      <c r="C18" s="3">
        <v>9</v>
      </c>
      <c r="D18" s="3">
        <f t="shared" si="0"/>
        <v>760</v>
      </c>
      <c r="E18" s="3">
        <v>770</v>
      </c>
      <c r="F18" s="3">
        <v>2</v>
      </c>
      <c r="G18" s="3">
        <f t="shared" si="1"/>
        <v>772</v>
      </c>
      <c r="H18" s="4">
        <f t="shared" si="2"/>
        <v>2.5299600532623168</v>
      </c>
      <c r="I18" s="4">
        <f t="shared" si="3"/>
        <v>-77.777777777777786</v>
      </c>
      <c r="J18" s="5">
        <f t="shared" si="4"/>
        <v>1.5789473684210527</v>
      </c>
    </row>
    <row r="19" spans="1:10" x14ac:dyDescent="0.25">
      <c r="A19" s="6" t="s">
        <v>17</v>
      </c>
      <c r="B19" s="7">
        <v>477</v>
      </c>
      <c r="C19" s="7">
        <v>53</v>
      </c>
      <c r="D19" s="7">
        <f t="shared" si="0"/>
        <v>530</v>
      </c>
      <c r="E19" s="7">
        <v>464</v>
      </c>
      <c r="F19" s="7">
        <v>38</v>
      </c>
      <c r="G19" s="7">
        <f t="shared" si="1"/>
        <v>502</v>
      </c>
      <c r="H19" s="8">
        <f t="shared" si="2"/>
        <v>-2.7253668763102725</v>
      </c>
      <c r="I19" s="8">
        <f t="shared" si="3"/>
        <v>-28.30188679245283</v>
      </c>
      <c r="J19" s="9">
        <f t="shared" si="4"/>
        <v>-5.2830188679245289</v>
      </c>
    </row>
    <row r="20" spans="1:10" x14ac:dyDescent="0.25">
      <c r="A20" s="10" t="s">
        <v>56</v>
      </c>
      <c r="B20" s="3">
        <v>5935</v>
      </c>
      <c r="C20" s="3">
        <v>0</v>
      </c>
      <c r="D20" s="3">
        <f t="shared" si="0"/>
        <v>5935</v>
      </c>
      <c r="E20" s="3">
        <v>5223</v>
      </c>
      <c r="F20" s="3">
        <v>0</v>
      </c>
      <c r="G20" s="3">
        <f t="shared" si="1"/>
        <v>5223</v>
      </c>
      <c r="H20" s="4">
        <f t="shared" si="2"/>
        <v>-11.996630160067397</v>
      </c>
      <c r="I20" s="4">
        <f t="shared" si="3"/>
        <v>0</v>
      </c>
      <c r="J20" s="5">
        <f t="shared" si="4"/>
        <v>-11.996630160067397</v>
      </c>
    </row>
    <row r="21" spans="1:10" x14ac:dyDescent="0.25">
      <c r="A21" s="6" t="s">
        <v>18</v>
      </c>
      <c r="B21" s="7">
        <v>6179</v>
      </c>
      <c r="C21" s="7">
        <v>56</v>
      </c>
      <c r="D21" s="7">
        <f t="shared" si="0"/>
        <v>6235</v>
      </c>
      <c r="E21" s="7">
        <v>5353</v>
      </c>
      <c r="F21" s="7">
        <v>25</v>
      </c>
      <c r="G21" s="7">
        <f t="shared" si="1"/>
        <v>5378</v>
      </c>
      <c r="H21" s="8">
        <f t="shared" si="2"/>
        <v>-13.367858876840913</v>
      </c>
      <c r="I21" s="8">
        <f t="shared" si="3"/>
        <v>-55.357142857142861</v>
      </c>
      <c r="J21" s="9">
        <f t="shared" si="4"/>
        <v>-13.744987971130715</v>
      </c>
    </row>
    <row r="22" spans="1:10" x14ac:dyDescent="0.25">
      <c r="A22" s="10" t="s">
        <v>19</v>
      </c>
      <c r="B22" s="3">
        <v>23</v>
      </c>
      <c r="C22" s="3">
        <v>2</v>
      </c>
      <c r="D22" s="3">
        <f t="shared" si="0"/>
        <v>25</v>
      </c>
      <c r="E22" s="3">
        <v>36</v>
      </c>
      <c r="F22" s="3">
        <v>0</v>
      </c>
      <c r="G22" s="3">
        <f t="shared" si="1"/>
        <v>36</v>
      </c>
      <c r="H22" s="4">
        <f t="shared" si="2"/>
        <v>56.521739130434781</v>
      </c>
      <c r="I22" s="4">
        <f t="shared" si="3"/>
        <v>-100</v>
      </c>
      <c r="J22" s="5">
        <f t="shared" si="4"/>
        <v>44</v>
      </c>
    </row>
    <row r="23" spans="1:10" x14ac:dyDescent="0.25">
      <c r="A23" s="6" t="s">
        <v>20</v>
      </c>
      <c r="B23" s="7">
        <v>1543</v>
      </c>
      <c r="C23" s="7">
        <v>23</v>
      </c>
      <c r="D23" s="7">
        <f t="shared" si="0"/>
        <v>1566</v>
      </c>
      <c r="E23" s="7">
        <v>1347</v>
      </c>
      <c r="F23" s="7">
        <v>5</v>
      </c>
      <c r="G23" s="7">
        <f t="shared" si="1"/>
        <v>1352</v>
      </c>
      <c r="H23" s="8">
        <f t="shared" si="2"/>
        <v>-12.702527543745951</v>
      </c>
      <c r="I23" s="8">
        <f t="shared" si="3"/>
        <v>-78.260869565217391</v>
      </c>
      <c r="J23" s="9">
        <f t="shared" si="4"/>
        <v>-13.665389527458494</v>
      </c>
    </row>
    <row r="24" spans="1:10" x14ac:dyDescent="0.25">
      <c r="A24" s="10" t="s">
        <v>21</v>
      </c>
      <c r="B24" s="3">
        <v>519</v>
      </c>
      <c r="C24" s="3">
        <v>13</v>
      </c>
      <c r="D24" s="3">
        <f t="shared" si="0"/>
        <v>532</v>
      </c>
      <c r="E24" s="3">
        <v>492</v>
      </c>
      <c r="F24" s="3">
        <v>8</v>
      </c>
      <c r="G24" s="3">
        <f t="shared" si="1"/>
        <v>500</v>
      </c>
      <c r="H24" s="4">
        <f t="shared" si="2"/>
        <v>-5.202312138728324</v>
      </c>
      <c r="I24" s="4">
        <f t="shared" si="3"/>
        <v>-38.461538461538467</v>
      </c>
      <c r="J24" s="5">
        <f t="shared" si="4"/>
        <v>-6.0150375939849621</v>
      </c>
    </row>
    <row r="25" spans="1:10" x14ac:dyDescent="0.25">
      <c r="A25" s="6" t="s">
        <v>22</v>
      </c>
      <c r="B25" s="7">
        <v>1340</v>
      </c>
      <c r="C25" s="7">
        <v>123</v>
      </c>
      <c r="D25" s="7">
        <f t="shared" si="0"/>
        <v>1463</v>
      </c>
      <c r="E25" s="7">
        <v>1281</v>
      </c>
      <c r="F25" s="7">
        <v>77</v>
      </c>
      <c r="G25" s="7">
        <f t="shared" si="1"/>
        <v>1358</v>
      </c>
      <c r="H25" s="8">
        <f t="shared" si="2"/>
        <v>-4.4029850746268657</v>
      </c>
      <c r="I25" s="8">
        <f t="shared" si="3"/>
        <v>-37.398373983739837</v>
      </c>
      <c r="J25" s="9">
        <f t="shared" si="4"/>
        <v>-7.1770334928229662</v>
      </c>
    </row>
    <row r="26" spans="1:10" x14ac:dyDescent="0.25">
      <c r="A26" s="10" t="s">
        <v>23</v>
      </c>
      <c r="B26" s="3">
        <v>1795</v>
      </c>
      <c r="C26" s="3">
        <v>18</v>
      </c>
      <c r="D26" s="3">
        <f t="shared" si="0"/>
        <v>1813</v>
      </c>
      <c r="E26" s="3">
        <v>1124</v>
      </c>
      <c r="F26" s="3">
        <v>19</v>
      </c>
      <c r="G26" s="3">
        <f t="shared" si="1"/>
        <v>1143</v>
      </c>
      <c r="H26" s="4">
        <f t="shared" si="2"/>
        <v>-37.381615598885794</v>
      </c>
      <c r="I26" s="4">
        <f t="shared" si="3"/>
        <v>5.5555555555555554</v>
      </c>
      <c r="J26" s="5">
        <f t="shared" si="4"/>
        <v>-36.955322669608378</v>
      </c>
    </row>
    <row r="27" spans="1:10" x14ac:dyDescent="0.25">
      <c r="A27" s="6" t="s">
        <v>24</v>
      </c>
      <c r="B27" s="7">
        <v>40</v>
      </c>
      <c r="C27" s="7">
        <v>0</v>
      </c>
      <c r="D27" s="7">
        <f t="shared" si="0"/>
        <v>40</v>
      </c>
      <c r="E27" s="7">
        <v>6</v>
      </c>
      <c r="F27" s="7">
        <v>0</v>
      </c>
      <c r="G27" s="7">
        <f t="shared" si="1"/>
        <v>6</v>
      </c>
      <c r="H27" s="8">
        <f t="shared" si="2"/>
        <v>-85</v>
      </c>
      <c r="I27" s="8">
        <f t="shared" si="3"/>
        <v>0</v>
      </c>
      <c r="J27" s="9">
        <f t="shared" si="4"/>
        <v>-85</v>
      </c>
    </row>
    <row r="28" spans="1:10" x14ac:dyDescent="0.25">
      <c r="A28" s="10" t="s">
        <v>25</v>
      </c>
      <c r="B28" s="3">
        <v>1792</v>
      </c>
      <c r="C28" s="3">
        <v>263</v>
      </c>
      <c r="D28" s="3">
        <f t="shared" si="0"/>
        <v>2055</v>
      </c>
      <c r="E28" s="3">
        <v>1537</v>
      </c>
      <c r="F28" s="3">
        <v>247</v>
      </c>
      <c r="G28" s="3">
        <f t="shared" si="1"/>
        <v>1784</v>
      </c>
      <c r="H28" s="4">
        <f t="shared" si="2"/>
        <v>-14.229910714285715</v>
      </c>
      <c r="I28" s="4">
        <f t="shared" si="3"/>
        <v>-6.083650190114068</v>
      </c>
      <c r="J28" s="5">
        <f t="shared" si="4"/>
        <v>-13.187347931873481</v>
      </c>
    </row>
    <row r="29" spans="1:10" x14ac:dyDescent="0.25">
      <c r="A29" s="6" t="s">
        <v>26</v>
      </c>
      <c r="B29" s="7">
        <v>4428</v>
      </c>
      <c r="C29" s="7">
        <v>161</v>
      </c>
      <c r="D29" s="7">
        <f t="shared" si="0"/>
        <v>4589</v>
      </c>
      <c r="E29" s="7">
        <v>3564</v>
      </c>
      <c r="F29" s="7">
        <v>115</v>
      </c>
      <c r="G29" s="7">
        <f t="shared" si="1"/>
        <v>3679</v>
      </c>
      <c r="H29" s="8">
        <f t="shared" si="2"/>
        <v>-19.512195121951219</v>
      </c>
      <c r="I29" s="8">
        <f t="shared" si="3"/>
        <v>-28.571428571428569</v>
      </c>
      <c r="J29" s="9">
        <f t="shared" si="4"/>
        <v>-19.830028328611899</v>
      </c>
    </row>
    <row r="30" spans="1:10" x14ac:dyDescent="0.25">
      <c r="A30" s="10" t="s">
        <v>27</v>
      </c>
      <c r="B30" s="3">
        <v>2234</v>
      </c>
      <c r="C30" s="3">
        <v>76</v>
      </c>
      <c r="D30" s="3">
        <f t="shared" si="0"/>
        <v>2310</v>
      </c>
      <c r="E30" s="3">
        <v>1886</v>
      </c>
      <c r="F30" s="3">
        <v>45</v>
      </c>
      <c r="G30" s="3">
        <f t="shared" si="1"/>
        <v>1931</v>
      </c>
      <c r="H30" s="4">
        <f t="shared" si="2"/>
        <v>-15.57743957027753</v>
      </c>
      <c r="I30" s="4">
        <f t="shared" si="3"/>
        <v>-40.789473684210527</v>
      </c>
      <c r="J30" s="5">
        <f t="shared" si="4"/>
        <v>-16.406926406926406</v>
      </c>
    </row>
    <row r="31" spans="1:10" x14ac:dyDescent="0.25">
      <c r="A31" s="6" t="s">
        <v>28</v>
      </c>
      <c r="B31" s="7">
        <v>1156</v>
      </c>
      <c r="C31" s="7">
        <v>2</v>
      </c>
      <c r="D31" s="7">
        <f t="shared" si="0"/>
        <v>1158</v>
      </c>
      <c r="E31" s="7">
        <v>1005</v>
      </c>
      <c r="F31" s="7">
        <v>3</v>
      </c>
      <c r="G31" s="7">
        <f t="shared" si="1"/>
        <v>1008</v>
      </c>
      <c r="H31" s="8">
        <f t="shared" si="2"/>
        <v>-13.062283737024222</v>
      </c>
      <c r="I31" s="8">
        <f t="shared" si="3"/>
        <v>50</v>
      </c>
      <c r="J31" s="9">
        <f t="shared" si="4"/>
        <v>-12.953367875647666</v>
      </c>
    </row>
    <row r="32" spans="1:10" x14ac:dyDescent="0.25">
      <c r="A32" s="10" t="s">
        <v>57</v>
      </c>
      <c r="B32" s="3">
        <v>1625</v>
      </c>
      <c r="C32" s="3">
        <v>209</v>
      </c>
      <c r="D32" s="3">
        <f t="shared" si="0"/>
        <v>1834</v>
      </c>
      <c r="E32" s="3">
        <v>1924</v>
      </c>
      <c r="F32" s="3">
        <v>166</v>
      </c>
      <c r="G32" s="3">
        <f t="shared" si="1"/>
        <v>2090</v>
      </c>
      <c r="H32" s="4">
        <f t="shared" si="2"/>
        <v>18.399999999999999</v>
      </c>
      <c r="I32" s="4">
        <f t="shared" si="3"/>
        <v>-20.574162679425836</v>
      </c>
      <c r="J32" s="5">
        <f t="shared" si="4"/>
        <v>13.958560523446021</v>
      </c>
    </row>
    <row r="33" spans="1:10" x14ac:dyDescent="0.25">
      <c r="A33" s="6" t="s">
        <v>69</v>
      </c>
      <c r="B33" s="7">
        <v>377</v>
      </c>
      <c r="C33" s="7">
        <v>0</v>
      </c>
      <c r="D33" s="7">
        <f t="shared" si="0"/>
        <v>377</v>
      </c>
      <c r="E33" s="7">
        <v>316</v>
      </c>
      <c r="F33" s="7">
        <v>0</v>
      </c>
      <c r="G33" s="7">
        <f t="shared" si="1"/>
        <v>316</v>
      </c>
      <c r="H33" s="8">
        <f t="shared" si="2"/>
        <v>-16.180371352785148</v>
      </c>
      <c r="I33" s="8">
        <f t="shared" si="3"/>
        <v>0</v>
      </c>
      <c r="J33" s="9">
        <f t="shared" si="4"/>
        <v>-16.180371352785148</v>
      </c>
    </row>
    <row r="34" spans="1:10" x14ac:dyDescent="0.25">
      <c r="A34" s="10" t="s">
        <v>29</v>
      </c>
      <c r="B34" s="3">
        <v>2736</v>
      </c>
      <c r="C34" s="3">
        <v>604</v>
      </c>
      <c r="D34" s="3">
        <f t="shared" si="0"/>
        <v>3340</v>
      </c>
      <c r="E34" s="3">
        <v>2460</v>
      </c>
      <c r="F34" s="3">
        <v>587</v>
      </c>
      <c r="G34" s="3">
        <f t="shared" si="1"/>
        <v>3047</v>
      </c>
      <c r="H34" s="4">
        <f t="shared" si="2"/>
        <v>-10.087719298245613</v>
      </c>
      <c r="I34" s="4">
        <f t="shared" si="3"/>
        <v>-2.814569536423841</v>
      </c>
      <c r="J34" s="5">
        <f t="shared" si="4"/>
        <v>-8.7724550898203599</v>
      </c>
    </row>
    <row r="35" spans="1:10" x14ac:dyDescent="0.25">
      <c r="A35" s="6" t="s">
        <v>68</v>
      </c>
      <c r="B35" s="7">
        <v>672</v>
      </c>
      <c r="C35" s="7">
        <v>0</v>
      </c>
      <c r="D35" s="7">
        <f t="shared" si="0"/>
        <v>672</v>
      </c>
      <c r="E35" s="7">
        <v>672</v>
      </c>
      <c r="F35" s="7">
        <v>0</v>
      </c>
      <c r="G35" s="7">
        <f t="shared" si="1"/>
        <v>672</v>
      </c>
      <c r="H35" s="8">
        <f t="shared" si="2"/>
        <v>0</v>
      </c>
      <c r="I35" s="8">
        <f t="shared" si="3"/>
        <v>0</v>
      </c>
      <c r="J35" s="9">
        <f t="shared" si="4"/>
        <v>0</v>
      </c>
    </row>
    <row r="36" spans="1:10" x14ac:dyDescent="0.25">
      <c r="A36" s="10" t="s">
        <v>30</v>
      </c>
      <c r="B36" s="3">
        <v>5816</v>
      </c>
      <c r="C36" s="3">
        <v>206</v>
      </c>
      <c r="D36" s="3">
        <f t="shared" si="0"/>
        <v>6022</v>
      </c>
      <c r="E36" s="3">
        <v>4568</v>
      </c>
      <c r="F36" s="3">
        <v>194</v>
      </c>
      <c r="G36" s="3">
        <f t="shared" si="1"/>
        <v>4762</v>
      </c>
      <c r="H36" s="4">
        <f t="shared" si="2"/>
        <v>-21.458046767537827</v>
      </c>
      <c r="I36" s="4">
        <f t="shared" si="3"/>
        <v>-5.825242718446602</v>
      </c>
      <c r="J36" s="5">
        <f t="shared" si="4"/>
        <v>-20.923281301893059</v>
      </c>
    </row>
    <row r="37" spans="1:10" x14ac:dyDescent="0.25">
      <c r="A37" s="6" t="s">
        <v>31</v>
      </c>
      <c r="B37" s="7">
        <v>846</v>
      </c>
      <c r="C37" s="7">
        <v>12</v>
      </c>
      <c r="D37" s="7">
        <f t="shared" si="0"/>
        <v>858</v>
      </c>
      <c r="E37" s="7">
        <v>698</v>
      </c>
      <c r="F37" s="7">
        <v>2</v>
      </c>
      <c r="G37" s="7">
        <f t="shared" si="1"/>
        <v>700</v>
      </c>
      <c r="H37" s="8">
        <f t="shared" si="2"/>
        <v>-17.494089834515368</v>
      </c>
      <c r="I37" s="8">
        <f t="shared" si="3"/>
        <v>-83.333333333333343</v>
      </c>
      <c r="J37" s="9">
        <f t="shared" si="4"/>
        <v>-18.414918414918414</v>
      </c>
    </row>
    <row r="38" spans="1:10" x14ac:dyDescent="0.25">
      <c r="A38" s="10" t="s">
        <v>32</v>
      </c>
      <c r="B38" s="3">
        <v>1459</v>
      </c>
      <c r="C38" s="3">
        <v>3</v>
      </c>
      <c r="D38" s="3">
        <f t="shared" si="0"/>
        <v>1462</v>
      </c>
      <c r="E38" s="3">
        <v>1377</v>
      </c>
      <c r="F38" s="3">
        <v>0</v>
      </c>
      <c r="G38" s="3">
        <f t="shared" si="1"/>
        <v>1377</v>
      </c>
      <c r="H38" s="4">
        <f t="shared" si="2"/>
        <v>-5.6202878684030155</v>
      </c>
      <c r="I38" s="4">
        <f t="shared" si="3"/>
        <v>-100</v>
      </c>
      <c r="J38" s="5">
        <f t="shared" si="4"/>
        <v>-5.8139534883720927</v>
      </c>
    </row>
    <row r="39" spans="1:10" x14ac:dyDescent="0.25">
      <c r="A39" s="6" t="s">
        <v>33</v>
      </c>
      <c r="B39" s="7">
        <v>259</v>
      </c>
      <c r="C39" s="7">
        <v>16</v>
      </c>
      <c r="D39" s="7">
        <f t="shared" si="0"/>
        <v>275</v>
      </c>
      <c r="E39" s="7">
        <v>192</v>
      </c>
      <c r="F39" s="7">
        <v>10</v>
      </c>
      <c r="G39" s="7">
        <f t="shared" si="1"/>
        <v>202</v>
      </c>
      <c r="H39" s="8">
        <f t="shared" si="2"/>
        <v>-25.868725868725868</v>
      </c>
      <c r="I39" s="8">
        <f t="shared" si="3"/>
        <v>-37.5</v>
      </c>
      <c r="J39" s="9">
        <f t="shared" si="4"/>
        <v>-26.545454545454543</v>
      </c>
    </row>
    <row r="40" spans="1:10" x14ac:dyDescent="0.25">
      <c r="A40" s="10" t="s">
        <v>34</v>
      </c>
      <c r="B40" s="3">
        <v>3936</v>
      </c>
      <c r="C40" s="3">
        <v>558</v>
      </c>
      <c r="D40" s="3">
        <f t="shared" si="0"/>
        <v>4494</v>
      </c>
      <c r="E40" s="3">
        <v>4021</v>
      </c>
      <c r="F40" s="3">
        <v>569</v>
      </c>
      <c r="G40" s="3">
        <f t="shared" si="1"/>
        <v>4590</v>
      </c>
      <c r="H40" s="4">
        <f t="shared" si="2"/>
        <v>2.1595528455284554</v>
      </c>
      <c r="I40" s="4">
        <f t="shared" si="3"/>
        <v>1.9713261648745519</v>
      </c>
      <c r="J40" s="5">
        <f t="shared" si="4"/>
        <v>2.1361815754339117</v>
      </c>
    </row>
    <row r="41" spans="1:10" x14ac:dyDescent="0.25">
      <c r="A41" s="6" t="s">
        <v>35</v>
      </c>
      <c r="B41" s="7">
        <v>497</v>
      </c>
      <c r="C41" s="7">
        <v>46</v>
      </c>
      <c r="D41" s="7">
        <f t="shared" si="0"/>
        <v>543</v>
      </c>
      <c r="E41" s="7">
        <v>306</v>
      </c>
      <c r="F41" s="7">
        <v>22</v>
      </c>
      <c r="G41" s="7">
        <f t="shared" si="1"/>
        <v>328</v>
      </c>
      <c r="H41" s="8">
        <f t="shared" si="2"/>
        <v>-38.430583501006041</v>
      </c>
      <c r="I41" s="8">
        <f t="shared" si="3"/>
        <v>-52.173913043478258</v>
      </c>
      <c r="J41" s="9">
        <f t="shared" si="4"/>
        <v>-39.594843462246779</v>
      </c>
    </row>
    <row r="42" spans="1:10" x14ac:dyDescent="0.25">
      <c r="A42" s="10" t="s">
        <v>36</v>
      </c>
      <c r="B42" s="3">
        <v>2771</v>
      </c>
      <c r="C42" s="3">
        <v>277</v>
      </c>
      <c r="D42" s="3">
        <f t="shared" si="0"/>
        <v>3048</v>
      </c>
      <c r="E42" s="3">
        <v>2180</v>
      </c>
      <c r="F42" s="3">
        <v>230</v>
      </c>
      <c r="G42" s="3">
        <f t="shared" si="1"/>
        <v>2410</v>
      </c>
      <c r="H42" s="4">
        <f t="shared" si="2"/>
        <v>-21.328040418621434</v>
      </c>
      <c r="I42" s="4">
        <f t="shared" si="3"/>
        <v>-16.967509025270758</v>
      </c>
      <c r="J42" s="5">
        <f t="shared" si="4"/>
        <v>-20.931758530183728</v>
      </c>
    </row>
    <row r="43" spans="1:10" x14ac:dyDescent="0.25">
      <c r="A43" s="6" t="s">
        <v>37</v>
      </c>
      <c r="B43" s="7">
        <v>2280</v>
      </c>
      <c r="C43" s="7">
        <v>34</v>
      </c>
      <c r="D43" s="7">
        <f t="shared" si="0"/>
        <v>2314</v>
      </c>
      <c r="E43" s="7">
        <v>1777</v>
      </c>
      <c r="F43" s="7">
        <v>19</v>
      </c>
      <c r="G43" s="7">
        <f t="shared" si="1"/>
        <v>1796</v>
      </c>
      <c r="H43" s="8">
        <f t="shared" si="2"/>
        <v>-22.061403508771928</v>
      </c>
      <c r="I43" s="8">
        <f t="shared" si="3"/>
        <v>-44.117647058823529</v>
      </c>
      <c r="J43" s="9">
        <f t="shared" si="4"/>
        <v>-22.385479688850477</v>
      </c>
    </row>
    <row r="44" spans="1:10" x14ac:dyDescent="0.25">
      <c r="A44" s="10" t="s">
        <v>38</v>
      </c>
      <c r="B44" s="3">
        <v>1639</v>
      </c>
      <c r="C44" s="3">
        <v>45</v>
      </c>
      <c r="D44" s="3">
        <f t="shared" si="0"/>
        <v>1684</v>
      </c>
      <c r="E44" s="3">
        <v>1290</v>
      </c>
      <c r="F44" s="3">
        <v>12</v>
      </c>
      <c r="G44" s="3">
        <f t="shared" si="1"/>
        <v>1302</v>
      </c>
      <c r="H44" s="4">
        <f t="shared" si="2"/>
        <v>-21.293471629042099</v>
      </c>
      <c r="I44" s="4">
        <f t="shared" si="3"/>
        <v>-73.333333333333329</v>
      </c>
      <c r="J44" s="5">
        <f t="shared" si="4"/>
        <v>-22.684085510688838</v>
      </c>
    </row>
    <row r="45" spans="1:10" x14ac:dyDescent="0.25">
      <c r="A45" s="6" t="s">
        <v>71</v>
      </c>
      <c r="B45" s="7">
        <v>1135</v>
      </c>
      <c r="C45" s="7">
        <v>7</v>
      </c>
      <c r="D45" s="7">
        <f t="shared" si="0"/>
        <v>1142</v>
      </c>
      <c r="E45" s="7">
        <v>826</v>
      </c>
      <c r="F45" s="7">
        <v>2</v>
      </c>
      <c r="G45" s="7">
        <f t="shared" si="1"/>
        <v>828</v>
      </c>
      <c r="H45" s="8">
        <f t="shared" si="2"/>
        <v>-27.224669603524227</v>
      </c>
      <c r="I45" s="8">
        <f t="shared" si="3"/>
        <v>-71.428571428571431</v>
      </c>
      <c r="J45" s="9">
        <f t="shared" si="4"/>
        <v>-27.495621716287218</v>
      </c>
    </row>
    <row r="46" spans="1:10" x14ac:dyDescent="0.25">
      <c r="A46" s="10" t="s">
        <v>39</v>
      </c>
      <c r="B46" s="3">
        <v>2005</v>
      </c>
      <c r="C46" s="3">
        <v>27</v>
      </c>
      <c r="D46" s="3">
        <f t="shared" si="0"/>
        <v>2032</v>
      </c>
      <c r="E46" s="3">
        <v>3057</v>
      </c>
      <c r="F46" s="3">
        <v>32</v>
      </c>
      <c r="G46" s="3">
        <f t="shared" si="1"/>
        <v>3089</v>
      </c>
      <c r="H46" s="4">
        <f t="shared" si="2"/>
        <v>52.468827930174569</v>
      </c>
      <c r="I46" s="4">
        <f t="shared" si="3"/>
        <v>18.518518518518519</v>
      </c>
      <c r="J46" s="5">
        <f t="shared" si="4"/>
        <v>52.017716535433067</v>
      </c>
    </row>
    <row r="47" spans="1:10" x14ac:dyDescent="0.25">
      <c r="A47" s="6" t="s">
        <v>40</v>
      </c>
      <c r="B47" s="7">
        <v>2374</v>
      </c>
      <c r="C47" s="7">
        <v>43</v>
      </c>
      <c r="D47" s="7">
        <f t="shared" si="0"/>
        <v>2417</v>
      </c>
      <c r="E47" s="7">
        <v>2374</v>
      </c>
      <c r="F47" s="7">
        <v>30</v>
      </c>
      <c r="G47" s="7">
        <f t="shared" si="1"/>
        <v>2404</v>
      </c>
      <c r="H47" s="39">
        <f t="shared" si="2"/>
        <v>0</v>
      </c>
      <c r="I47" s="8">
        <f t="shared" si="3"/>
        <v>-30.232558139534881</v>
      </c>
      <c r="J47" s="9">
        <f t="shared" si="4"/>
        <v>-0.53785684733140249</v>
      </c>
    </row>
    <row r="48" spans="1:10" x14ac:dyDescent="0.25">
      <c r="A48" s="10" t="s">
        <v>41</v>
      </c>
      <c r="B48" s="3">
        <v>4348</v>
      </c>
      <c r="C48" s="3">
        <v>251</v>
      </c>
      <c r="D48" s="3">
        <f t="shared" si="0"/>
        <v>4599</v>
      </c>
      <c r="E48" s="3">
        <v>3748</v>
      </c>
      <c r="F48" s="3">
        <v>199</v>
      </c>
      <c r="G48" s="3">
        <f t="shared" si="1"/>
        <v>3947</v>
      </c>
      <c r="H48" s="4">
        <f t="shared" si="2"/>
        <v>-13.799448022079117</v>
      </c>
      <c r="I48" s="4">
        <f t="shared" si="3"/>
        <v>-20.717131474103585</v>
      </c>
      <c r="J48" s="5">
        <f t="shared" si="4"/>
        <v>-14.176994998912807</v>
      </c>
    </row>
    <row r="49" spans="1:11" x14ac:dyDescent="0.25">
      <c r="A49" s="6" t="s">
        <v>42</v>
      </c>
      <c r="B49" s="7">
        <v>46</v>
      </c>
      <c r="C49" s="7">
        <v>0</v>
      </c>
      <c r="D49" s="7">
        <f t="shared" si="0"/>
        <v>46</v>
      </c>
      <c r="E49" s="7">
        <v>120</v>
      </c>
      <c r="F49" s="7">
        <v>0</v>
      </c>
      <c r="G49" s="7">
        <f t="shared" si="1"/>
        <v>120</v>
      </c>
      <c r="H49" s="8">
        <f t="shared" si="2"/>
        <v>160.86956521739131</v>
      </c>
      <c r="I49" s="8">
        <f t="shared" si="3"/>
        <v>0</v>
      </c>
      <c r="J49" s="9">
        <f t="shared" si="4"/>
        <v>160.86956521739131</v>
      </c>
    </row>
    <row r="50" spans="1:11" x14ac:dyDescent="0.25">
      <c r="A50" s="10" t="s">
        <v>43</v>
      </c>
      <c r="B50" s="3">
        <v>514</v>
      </c>
      <c r="C50" s="3">
        <v>116</v>
      </c>
      <c r="D50" s="3">
        <f t="shared" si="0"/>
        <v>630</v>
      </c>
      <c r="E50" s="3">
        <v>467</v>
      </c>
      <c r="F50" s="3">
        <v>11</v>
      </c>
      <c r="G50" s="3">
        <f t="shared" si="1"/>
        <v>478</v>
      </c>
      <c r="H50" s="4">
        <f t="shared" si="2"/>
        <v>-9.1439688715953302</v>
      </c>
      <c r="I50" s="4">
        <f t="shared" si="3"/>
        <v>-90.517241379310349</v>
      </c>
      <c r="J50" s="5">
        <f t="shared" si="4"/>
        <v>-24.126984126984127</v>
      </c>
    </row>
    <row r="51" spans="1:11" x14ac:dyDescent="0.25">
      <c r="A51" s="6" t="s">
        <v>44</v>
      </c>
      <c r="B51" s="7">
        <v>1225</v>
      </c>
      <c r="C51" s="7">
        <v>43</v>
      </c>
      <c r="D51" s="7">
        <f t="shared" si="0"/>
        <v>1268</v>
      </c>
      <c r="E51" s="7">
        <v>1253</v>
      </c>
      <c r="F51" s="7">
        <v>13</v>
      </c>
      <c r="G51" s="7">
        <f t="shared" si="1"/>
        <v>1266</v>
      </c>
      <c r="H51" s="8">
        <f t="shared" si="2"/>
        <v>2.2857142857142856</v>
      </c>
      <c r="I51" s="8">
        <f>+IFERROR(((F51-C51)/C51)*100,0)</f>
        <v>-69.767441860465112</v>
      </c>
      <c r="J51" s="42">
        <f t="shared" si="4"/>
        <v>-0.15772870662460567</v>
      </c>
    </row>
    <row r="52" spans="1:11" x14ac:dyDescent="0.25">
      <c r="A52" s="10" t="s">
        <v>45</v>
      </c>
      <c r="B52" s="3">
        <v>2300</v>
      </c>
      <c r="C52" s="3">
        <v>98</v>
      </c>
      <c r="D52" s="3">
        <f t="shared" si="0"/>
        <v>2398</v>
      </c>
      <c r="E52" s="3">
        <v>1670</v>
      </c>
      <c r="F52" s="3">
        <v>48</v>
      </c>
      <c r="G52" s="3">
        <f t="shared" si="1"/>
        <v>1718</v>
      </c>
      <c r="H52" s="4">
        <f t="shared" si="2"/>
        <v>-27.391304347826086</v>
      </c>
      <c r="I52" s="4">
        <f t="shared" si="3"/>
        <v>-51.020408163265309</v>
      </c>
      <c r="J52" s="5">
        <f t="shared" si="4"/>
        <v>-28.35696413678065</v>
      </c>
    </row>
    <row r="53" spans="1:11" x14ac:dyDescent="0.25">
      <c r="A53" s="6" t="s">
        <v>46</v>
      </c>
      <c r="B53" s="7">
        <v>1014</v>
      </c>
      <c r="C53" s="7">
        <v>6</v>
      </c>
      <c r="D53" s="7">
        <f t="shared" si="0"/>
        <v>1020</v>
      </c>
      <c r="E53" s="7">
        <v>966</v>
      </c>
      <c r="F53" s="7">
        <v>0</v>
      </c>
      <c r="G53" s="7">
        <f t="shared" si="1"/>
        <v>966</v>
      </c>
      <c r="H53" s="8">
        <f t="shared" si="2"/>
        <v>-4.7337278106508878</v>
      </c>
      <c r="I53" s="8">
        <f t="shared" si="3"/>
        <v>-100</v>
      </c>
      <c r="J53" s="9">
        <f t="shared" si="4"/>
        <v>-5.2941176470588234</v>
      </c>
    </row>
    <row r="54" spans="1:11" x14ac:dyDescent="0.25">
      <c r="A54" s="10" t="s">
        <v>73</v>
      </c>
      <c r="B54" s="3">
        <v>7381</v>
      </c>
      <c r="C54" s="3">
        <v>142</v>
      </c>
      <c r="D54" s="3">
        <f t="shared" si="0"/>
        <v>7523</v>
      </c>
      <c r="E54" s="3">
        <v>6668</v>
      </c>
      <c r="F54" s="3">
        <v>161</v>
      </c>
      <c r="G54" s="3">
        <f t="shared" si="1"/>
        <v>6829</v>
      </c>
      <c r="H54" s="4">
        <f t="shared" si="2"/>
        <v>-9.6599376778214339</v>
      </c>
      <c r="I54" s="4">
        <f t="shared" si="3"/>
        <v>13.380281690140844</v>
      </c>
      <c r="J54" s="5">
        <f t="shared" si="4"/>
        <v>-9.2250432008507239</v>
      </c>
    </row>
    <row r="55" spans="1:11" x14ac:dyDescent="0.25">
      <c r="A55" s="6" t="s">
        <v>47</v>
      </c>
      <c r="B55" s="7">
        <v>60</v>
      </c>
      <c r="C55" s="7">
        <v>0</v>
      </c>
      <c r="D55" s="7">
        <f t="shared" si="0"/>
        <v>60</v>
      </c>
      <c r="E55" s="7">
        <v>105</v>
      </c>
      <c r="F55" s="7">
        <v>0</v>
      </c>
      <c r="G55" s="7">
        <f t="shared" si="1"/>
        <v>105</v>
      </c>
      <c r="H55" s="8">
        <f t="shared" si="2"/>
        <v>75</v>
      </c>
      <c r="I55" s="8">
        <f t="shared" si="3"/>
        <v>0</v>
      </c>
      <c r="J55" s="9">
        <f t="shared" si="4"/>
        <v>75</v>
      </c>
    </row>
    <row r="56" spans="1:11" x14ac:dyDescent="0.25">
      <c r="A56" s="10" t="s">
        <v>48</v>
      </c>
      <c r="B56" s="3">
        <v>417</v>
      </c>
      <c r="C56" s="3">
        <v>1</v>
      </c>
      <c r="D56" s="3">
        <f t="shared" si="0"/>
        <v>418</v>
      </c>
      <c r="E56" s="3">
        <v>544</v>
      </c>
      <c r="F56" s="3">
        <v>6</v>
      </c>
      <c r="G56" s="3">
        <f t="shared" si="1"/>
        <v>550</v>
      </c>
      <c r="H56" s="4">
        <f t="shared" si="2"/>
        <v>30.455635491606714</v>
      </c>
      <c r="I56" s="4">
        <f t="shared" si="3"/>
        <v>500</v>
      </c>
      <c r="J56" s="5">
        <f t="shared" si="4"/>
        <v>31.578947368421051</v>
      </c>
    </row>
    <row r="57" spans="1:11" x14ac:dyDescent="0.25">
      <c r="A57" s="6" t="s">
        <v>49</v>
      </c>
      <c r="B57" s="7">
        <v>4781</v>
      </c>
      <c r="C57" s="7">
        <v>34</v>
      </c>
      <c r="D57" s="7">
        <f t="shared" si="0"/>
        <v>4815</v>
      </c>
      <c r="E57" s="7">
        <v>4390</v>
      </c>
      <c r="F57" s="7">
        <v>43</v>
      </c>
      <c r="G57" s="7">
        <f t="shared" si="1"/>
        <v>4433</v>
      </c>
      <c r="H57" s="8">
        <f t="shared" si="2"/>
        <v>-8.1782053963605943</v>
      </c>
      <c r="I57" s="8">
        <f t="shared" si="3"/>
        <v>26.47058823529412</v>
      </c>
      <c r="J57" s="9">
        <f t="shared" si="4"/>
        <v>-7.9335410176531678</v>
      </c>
    </row>
    <row r="58" spans="1:11" x14ac:dyDescent="0.25">
      <c r="A58" s="10" t="s">
        <v>58</v>
      </c>
      <c r="B58" s="3">
        <v>280</v>
      </c>
      <c r="C58" s="3">
        <v>61</v>
      </c>
      <c r="D58" s="3">
        <f t="shared" si="0"/>
        <v>341</v>
      </c>
      <c r="E58" s="3">
        <v>232</v>
      </c>
      <c r="F58" s="3">
        <v>37</v>
      </c>
      <c r="G58" s="3">
        <f t="shared" si="1"/>
        <v>269</v>
      </c>
      <c r="H58" s="4">
        <f t="shared" si="2"/>
        <v>-17.142857142857142</v>
      </c>
      <c r="I58" s="4">
        <f t="shared" si="3"/>
        <v>-39.344262295081968</v>
      </c>
      <c r="J58" s="5">
        <f t="shared" si="4"/>
        <v>-21.114369501466275</v>
      </c>
    </row>
    <row r="59" spans="1:11" x14ac:dyDescent="0.25">
      <c r="A59" s="6" t="s">
        <v>59</v>
      </c>
      <c r="B59" s="7">
        <v>49</v>
      </c>
      <c r="C59" s="7">
        <v>1</v>
      </c>
      <c r="D59" s="7">
        <f t="shared" si="0"/>
        <v>50</v>
      </c>
      <c r="E59" s="7">
        <v>94</v>
      </c>
      <c r="F59" s="7">
        <v>2</v>
      </c>
      <c r="G59" s="7">
        <f t="shared" si="1"/>
        <v>96</v>
      </c>
      <c r="H59" s="8">
        <f t="shared" si="2"/>
        <v>91.83673469387756</v>
      </c>
      <c r="I59" s="8">
        <f t="shared" si="3"/>
        <v>100</v>
      </c>
      <c r="J59" s="9">
        <f t="shared" si="4"/>
        <v>92</v>
      </c>
    </row>
    <row r="60" spans="1:11" x14ac:dyDescent="0.25">
      <c r="A60" s="11" t="s">
        <v>50</v>
      </c>
      <c r="B60" s="12">
        <f>B61-SUM(B6+B10+B20+B32+B58+B59)</f>
        <v>233227</v>
      </c>
      <c r="C60" s="12">
        <f t="shared" ref="C60:D60" si="5">C61-SUM(C6+C10+C20+C32+C58+C59)</f>
        <v>135912</v>
      </c>
      <c r="D60" s="12">
        <f t="shared" si="5"/>
        <v>369139</v>
      </c>
      <c r="E60" s="12">
        <f>E61-SUM(E6+E10+E20+E32+E58+E59+E5)</f>
        <v>197837</v>
      </c>
      <c r="F60" s="12">
        <f t="shared" ref="F60:G60" si="6">F61-SUM(F6+F10+F20+F32+F58+F59+F5)</f>
        <v>120863</v>
      </c>
      <c r="G60" s="12">
        <f t="shared" si="6"/>
        <v>318700</v>
      </c>
      <c r="H60" s="13">
        <f>+IFERROR(((E60-B60)/B60)*100,0)</f>
        <v>-15.17405789209654</v>
      </c>
      <c r="I60" s="13">
        <f t="shared" si="3"/>
        <v>-11.072605803755371</v>
      </c>
      <c r="J60" s="35">
        <f t="shared" si="4"/>
        <v>-13.663958563034519</v>
      </c>
      <c r="K60" s="37"/>
    </row>
    <row r="61" spans="1:11" x14ac:dyDescent="0.25">
      <c r="A61" s="14" t="s">
        <v>51</v>
      </c>
      <c r="B61" s="15">
        <f>SUM(B4:B59)</f>
        <v>288689</v>
      </c>
      <c r="C61" s="15">
        <f t="shared" ref="C61:G61" si="7">SUM(C4:C59)</f>
        <v>162693</v>
      </c>
      <c r="D61" s="15">
        <f t="shared" si="7"/>
        <v>451382</v>
      </c>
      <c r="E61" s="15">
        <f t="shared" si="7"/>
        <v>257626</v>
      </c>
      <c r="F61" s="15">
        <f t="shared" si="7"/>
        <v>173193</v>
      </c>
      <c r="G61" s="15">
        <f t="shared" si="7"/>
        <v>430819</v>
      </c>
      <c r="H61" s="16">
        <f>+IFERROR(((E61-B61)/B61)*100,0)</f>
        <v>-10.760022030628114</v>
      </c>
      <c r="I61" s="16">
        <f t="shared" si="3"/>
        <v>6.453873245929449</v>
      </c>
      <c r="J61" s="17">
        <f t="shared" si="4"/>
        <v>-4.5555649095444659</v>
      </c>
    </row>
    <row r="62" spans="1:11" ht="15.75" thickBot="1" x14ac:dyDescent="0.3">
      <c r="A62" s="18" t="s">
        <v>52</v>
      </c>
      <c r="B62" s="19"/>
      <c r="C62" s="19"/>
      <c r="D62" s="19">
        <v>137679</v>
      </c>
      <c r="E62" s="19"/>
      <c r="F62" s="19"/>
      <c r="G62" s="19">
        <v>148647</v>
      </c>
      <c r="H62" s="58">
        <f>+IFERROR(((G62-D62)/D62)*100,0)</f>
        <v>7.9663565249602328</v>
      </c>
      <c r="I62" s="58"/>
      <c r="J62" s="59"/>
    </row>
    <row r="63" spans="1:11" x14ac:dyDescent="0.25">
      <c r="A63" s="14" t="s">
        <v>53</v>
      </c>
      <c r="B63" s="34"/>
      <c r="C63" s="34"/>
      <c r="D63" s="34">
        <f>+D61+D62</f>
        <v>589061</v>
      </c>
      <c r="E63" s="34"/>
      <c r="F63" s="34"/>
      <c r="G63" s="34">
        <f>+G61+G62</f>
        <v>579466</v>
      </c>
      <c r="H63" s="64">
        <f>+IFERROR(((G63-D63)/D63)*100,0)</f>
        <v>-1.6288635642149114</v>
      </c>
      <c r="I63" s="64"/>
      <c r="J63" s="65"/>
    </row>
    <row r="64" spans="1:11" x14ac:dyDescent="0.25">
      <c r="A64" s="43"/>
      <c r="B64" s="44"/>
      <c r="C64" s="44"/>
      <c r="D64" s="44"/>
      <c r="E64" s="44"/>
      <c r="F64" s="44"/>
      <c r="G64" s="44"/>
      <c r="H64" s="44"/>
      <c r="I64" s="44"/>
      <c r="J64" s="45"/>
    </row>
    <row r="65" spans="1:10" ht="15.75" thickBot="1" x14ac:dyDescent="0.3">
      <c r="A65" s="46"/>
      <c r="B65" s="47"/>
      <c r="C65" s="47"/>
      <c r="D65" s="47"/>
      <c r="E65" s="47"/>
      <c r="F65" s="47"/>
      <c r="G65" s="47"/>
      <c r="H65" s="47"/>
      <c r="I65" s="47"/>
      <c r="J65" s="48"/>
    </row>
    <row r="66" spans="1:10" ht="48.75" customHeight="1" x14ac:dyDescent="0.25">
      <c r="A66" s="49" t="s">
        <v>74</v>
      </c>
      <c r="B66" s="49"/>
      <c r="C66" s="49"/>
      <c r="D66" s="49"/>
      <c r="E66" s="49"/>
      <c r="F66" s="49"/>
      <c r="G66" s="49"/>
      <c r="H66" s="49"/>
      <c r="I66" s="49"/>
      <c r="J66" s="49"/>
    </row>
    <row r="68" spans="1:10" x14ac:dyDescent="0.25">
      <c r="H68" s="40"/>
      <c r="I68" s="40"/>
      <c r="J68" s="40"/>
    </row>
    <row r="69" spans="1:10" x14ac:dyDescent="0.25">
      <c r="H69" s="40"/>
      <c r="I69" s="40"/>
      <c r="J69" s="40"/>
    </row>
    <row r="70" spans="1:10" x14ac:dyDescent="0.25">
      <c r="H70" s="40"/>
      <c r="I70" s="40"/>
      <c r="J70" s="40"/>
    </row>
    <row r="71" spans="1:10" x14ac:dyDescent="0.25">
      <c r="H71" s="40"/>
      <c r="I71" s="40"/>
      <c r="J71" s="40"/>
    </row>
  </sheetData>
  <mergeCells count="10">
    <mergeCell ref="A64:J64"/>
    <mergeCell ref="A65:J65"/>
    <mergeCell ref="A66:J66"/>
    <mergeCell ref="A1:J1"/>
    <mergeCell ref="A2:A3"/>
    <mergeCell ref="B2:D2"/>
    <mergeCell ref="E2:G2"/>
    <mergeCell ref="H2:J2"/>
    <mergeCell ref="H62:J62"/>
    <mergeCell ref="H63:J63"/>
  </mergeCells>
  <conditionalFormatting sqref="H4:J5">
    <cfRule type="cellIs" dxfId="26" priority="8" operator="equal">
      <formula>0</formula>
    </cfRule>
  </conditionalFormatting>
  <conditionalFormatting sqref="B4:C5 E4:G5">
    <cfRule type="cellIs" dxfId="25" priority="9" operator="equal">
      <formula>0</formula>
    </cfRule>
  </conditionalFormatting>
  <conditionalFormatting sqref="B6:C7 E6:G7">
    <cfRule type="cellIs" dxfId="24" priority="7" operator="equal">
      <formula>0</formula>
    </cfRule>
  </conditionalFormatting>
  <conditionalFormatting sqref="H6:J7">
    <cfRule type="cellIs" dxfId="23" priority="6" operator="equal">
      <formula>0</formula>
    </cfRule>
  </conditionalFormatting>
  <conditionalFormatting sqref="B8:C59 E8:G59">
    <cfRule type="cellIs" dxfId="22" priority="5" operator="equal">
      <formula>0</formula>
    </cfRule>
  </conditionalFormatting>
  <conditionalFormatting sqref="H8:J59">
    <cfRule type="cellIs" dxfId="21" priority="4" operator="equal">
      <formula>0</formula>
    </cfRule>
  </conditionalFormatting>
  <conditionalFormatting sqref="D4:D5">
    <cfRule type="cellIs" dxfId="20" priority="3" operator="equal">
      <formula>0</formula>
    </cfRule>
  </conditionalFormatting>
  <conditionalFormatting sqref="D6:D7">
    <cfRule type="cellIs" dxfId="19" priority="2" operator="equal">
      <formula>0</formula>
    </cfRule>
  </conditionalFormatting>
  <conditionalFormatting sqref="D8:D59">
    <cfRule type="cellIs" dxfId="18"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ignoredErrors>
    <ignoredError sqref="G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zoomScale="80" zoomScaleNormal="80" workbookViewId="0">
      <selection activeCell="N7" sqref="N7"/>
    </sheetView>
  </sheetViews>
  <sheetFormatPr defaultRowHeight="15" x14ac:dyDescent="0.25"/>
  <cols>
    <col min="1" max="1" width="41.140625" bestFit="1" customWidth="1"/>
    <col min="2" max="10" width="14.28515625" customWidth="1"/>
  </cols>
  <sheetData>
    <row r="1" spans="1:10" ht="25.5" customHeight="1" x14ac:dyDescent="0.25">
      <c r="A1" s="50" t="s">
        <v>60</v>
      </c>
      <c r="B1" s="51"/>
      <c r="C1" s="51"/>
      <c r="D1" s="51"/>
      <c r="E1" s="51"/>
      <c r="F1" s="51"/>
      <c r="G1" s="51"/>
      <c r="H1" s="51"/>
      <c r="I1" s="51"/>
      <c r="J1" s="52"/>
    </row>
    <row r="2" spans="1:10" ht="35.25" customHeight="1" x14ac:dyDescent="0.25">
      <c r="A2" s="62" t="s">
        <v>1</v>
      </c>
      <c r="B2" s="55" t="s">
        <v>75</v>
      </c>
      <c r="C2" s="55"/>
      <c r="D2" s="55"/>
      <c r="E2" s="55" t="s">
        <v>76</v>
      </c>
      <c r="F2" s="55"/>
      <c r="G2" s="55"/>
      <c r="H2" s="56" t="s">
        <v>72</v>
      </c>
      <c r="I2" s="56"/>
      <c r="J2" s="57"/>
    </row>
    <row r="3" spans="1:10" x14ac:dyDescent="0.25">
      <c r="A3" s="63"/>
      <c r="B3" s="1" t="s">
        <v>2</v>
      </c>
      <c r="C3" s="1" t="s">
        <v>3</v>
      </c>
      <c r="D3" s="1" t="s">
        <v>4</v>
      </c>
      <c r="E3" s="1" t="s">
        <v>2</v>
      </c>
      <c r="F3" s="1" t="s">
        <v>3</v>
      </c>
      <c r="G3" s="1" t="s">
        <v>4</v>
      </c>
      <c r="H3" s="1" t="s">
        <v>2</v>
      </c>
      <c r="I3" s="1" t="s">
        <v>3</v>
      </c>
      <c r="J3" s="2" t="s">
        <v>4</v>
      </c>
    </row>
    <row r="4" spans="1:10" x14ac:dyDescent="0.25">
      <c r="A4" s="10" t="s">
        <v>5</v>
      </c>
      <c r="B4" s="3">
        <v>6303877</v>
      </c>
      <c r="C4" s="3">
        <v>15295340</v>
      </c>
      <c r="D4" s="3">
        <f>SUM(B4:C4)</f>
        <v>21599217</v>
      </c>
      <c r="E4" s="3">
        <v>4227132</v>
      </c>
      <c r="F4" s="3">
        <v>11845402</v>
      </c>
      <c r="G4" s="3">
        <f>SUM(E4:F4)</f>
        <v>16072534</v>
      </c>
      <c r="H4" s="4">
        <f>+IFERROR(((E4-B4)/B4)*100,0)</f>
        <v>-32.943932757571254</v>
      </c>
      <c r="I4" s="4">
        <f t="shared" ref="I4:J4" si="0">+IFERROR(((F4-C4)/C4)*100,0)</f>
        <v>-22.55548421937662</v>
      </c>
      <c r="J4" s="5">
        <f t="shared" si="0"/>
        <v>-25.587422914451018</v>
      </c>
    </row>
    <row r="5" spans="1:10" x14ac:dyDescent="0.25">
      <c r="A5" s="6" t="s">
        <v>70</v>
      </c>
      <c r="B5" s="7">
        <v>0</v>
      </c>
      <c r="C5" s="7">
        <v>0</v>
      </c>
      <c r="D5" s="7">
        <f>+B5+C5</f>
        <v>0</v>
      </c>
      <c r="E5" s="7">
        <v>1200705</v>
      </c>
      <c r="F5" s="7">
        <v>3529435</v>
      </c>
      <c r="G5" s="7">
        <f>+E5+F5</f>
        <v>4730140</v>
      </c>
      <c r="H5" s="8"/>
      <c r="I5" s="8"/>
      <c r="J5" s="9"/>
    </row>
    <row r="6" spans="1:10" x14ac:dyDescent="0.25">
      <c r="A6" s="10" t="s">
        <v>54</v>
      </c>
      <c r="B6" s="3">
        <v>7241140</v>
      </c>
      <c r="C6" s="3">
        <v>3452135</v>
      </c>
      <c r="D6" s="3">
        <f t="shared" ref="D6:D59" si="1">SUM(B6:C6)</f>
        <v>10693275</v>
      </c>
      <c r="E6" s="3">
        <v>6843442</v>
      </c>
      <c r="F6" s="3">
        <v>4156976</v>
      </c>
      <c r="G6" s="3">
        <f t="shared" ref="G6:G59" si="2">SUM(E6:F6)</f>
        <v>11000418</v>
      </c>
      <c r="H6" s="4">
        <f t="shared" ref="H6:H59" si="3">+IFERROR(((E6-B6)/B6)*100,0)</f>
        <v>-5.4922015041830434</v>
      </c>
      <c r="I6" s="4">
        <f t="shared" ref="I6:I59" si="4">+IFERROR(((F6-C6)/C6)*100,0)</f>
        <v>20.417538711550968</v>
      </c>
      <c r="J6" s="5">
        <f t="shared" ref="J6:J59" si="5">+IFERROR(((G6-D6)/D6)*100,0)</f>
        <v>2.8723005814402041</v>
      </c>
    </row>
    <row r="7" spans="1:10" x14ac:dyDescent="0.25">
      <c r="A7" s="6" t="s">
        <v>6</v>
      </c>
      <c r="B7" s="7">
        <v>5279586</v>
      </c>
      <c r="C7" s="7">
        <v>667496</v>
      </c>
      <c r="D7" s="7">
        <f t="shared" si="1"/>
        <v>5947082</v>
      </c>
      <c r="E7" s="7">
        <v>4098717</v>
      </c>
      <c r="F7" s="7">
        <v>641291</v>
      </c>
      <c r="G7" s="7">
        <f t="shared" si="2"/>
        <v>4740008</v>
      </c>
      <c r="H7" s="8">
        <f t="shared" si="3"/>
        <v>-22.366696934191431</v>
      </c>
      <c r="I7" s="8">
        <f t="shared" si="4"/>
        <v>-3.9258662224193102</v>
      </c>
      <c r="J7" s="9">
        <f t="shared" si="5"/>
        <v>-20.296911998186673</v>
      </c>
    </row>
    <row r="8" spans="1:10" x14ac:dyDescent="0.25">
      <c r="A8" s="10" t="s">
        <v>7</v>
      </c>
      <c r="B8" s="3">
        <v>3704867</v>
      </c>
      <c r="C8" s="3">
        <v>496850</v>
      </c>
      <c r="D8" s="3">
        <f t="shared" si="1"/>
        <v>4201717</v>
      </c>
      <c r="E8" s="3">
        <v>3197070</v>
      </c>
      <c r="F8" s="3">
        <v>525216</v>
      </c>
      <c r="G8" s="3">
        <f t="shared" si="2"/>
        <v>3722286</v>
      </c>
      <c r="H8" s="4">
        <f t="shared" si="3"/>
        <v>-13.706214015239954</v>
      </c>
      <c r="I8" s="4">
        <f t="shared" si="4"/>
        <v>5.7091677568682702</v>
      </c>
      <c r="J8" s="5">
        <f t="shared" si="5"/>
        <v>-11.410359146034823</v>
      </c>
    </row>
    <row r="9" spans="1:10" x14ac:dyDescent="0.25">
      <c r="A9" s="6" t="s">
        <v>8</v>
      </c>
      <c r="B9" s="7">
        <v>2424790</v>
      </c>
      <c r="C9" s="7">
        <v>1895165</v>
      </c>
      <c r="D9" s="7">
        <f t="shared" si="1"/>
        <v>4319955</v>
      </c>
      <c r="E9" s="7">
        <v>2264850</v>
      </c>
      <c r="F9" s="7">
        <v>2752754</v>
      </c>
      <c r="G9" s="7">
        <f t="shared" si="2"/>
        <v>5017604</v>
      </c>
      <c r="H9" s="8">
        <f t="shared" si="3"/>
        <v>-6.5960351205671426</v>
      </c>
      <c r="I9" s="8">
        <f t="shared" si="4"/>
        <v>45.251416103611028</v>
      </c>
      <c r="J9" s="9">
        <f t="shared" si="5"/>
        <v>16.149450630851479</v>
      </c>
    </row>
    <row r="10" spans="1:10" x14ac:dyDescent="0.25">
      <c r="A10" s="10" t="s">
        <v>55</v>
      </c>
      <c r="B10" s="3">
        <v>140831</v>
      </c>
      <c r="C10" s="3">
        <v>26948</v>
      </c>
      <c r="D10" s="3">
        <f t="shared" si="1"/>
        <v>167779</v>
      </c>
      <c r="E10" s="3">
        <v>123000</v>
      </c>
      <c r="F10" s="3">
        <v>48555</v>
      </c>
      <c r="G10" s="3">
        <f t="shared" si="2"/>
        <v>171555</v>
      </c>
      <c r="H10" s="4">
        <f t="shared" si="3"/>
        <v>-12.661274861358649</v>
      </c>
      <c r="I10" s="4">
        <f t="shared" si="4"/>
        <v>80.180347335609326</v>
      </c>
      <c r="J10" s="5">
        <f t="shared" si="5"/>
        <v>2.2505796315391078</v>
      </c>
    </row>
    <row r="11" spans="1:10" x14ac:dyDescent="0.25">
      <c r="A11" s="6" t="s">
        <v>9</v>
      </c>
      <c r="B11" s="7">
        <v>308675</v>
      </c>
      <c r="C11" s="7">
        <v>129703</v>
      </c>
      <c r="D11" s="7">
        <f t="shared" si="1"/>
        <v>438378</v>
      </c>
      <c r="E11" s="7">
        <v>268584</v>
      </c>
      <c r="F11" s="7">
        <v>158401</v>
      </c>
      <c r="G11" s="7">
        <f t="shared" si="2"/>
        <v>426985</v>
      </c>
      <c r="H11" s="8">
        <f t="shared" si="3"/>
        <v>-12.988094273912692</v>
      </c>
      <c r="I11" s="8">
        <f t="shared" si="4"/>
        <v>22.125933864289955</v>
      </c>
      <c r="J11" s="9">
        <f t="shared" si="5"/>
        <v>-2.5988986673601322</v>
      </c>
    </row>
    <row r="12" spans="1:10" x14ac:dyDescent="0.25">
      <c r="A12" s="10" t="s">
        <v>10</v>
      </c>
      <c r="B12" s="3">
        <v>499439</v>
      </c>
      <c r="C12" s="3">
        <v>45472</v>
      </c>
      <c r="D12" s="3">
        <f t="shared" si="1"/>
        <v>544911</v>
      </c>
      <c r="E12" s="3">
        <v>439858</v>
      </c>
      <c r="F12" s="3">
        <v>57092</v>
      </c>
      <c r="G12" s="3">
        <f t="shared" si="2"/>
        <v>496950</v>
      </c>
      <c r="H12" s="4">
        <f t="shared" si="3"/>
        <v>-11.929584994363676</v>
      </c>
      <c r="I12" s="4">
        <f t="shared" si="4"/>
        <v>25.554187192118228</v>
      </c>
      <c r="J12" s="5">
        <f t="shared" si="5"/>
        <v>-8.8016208151422894</v>
      </c>
    </row>
    <row r="13" spans="1:10" x14ac:dyDescent="0.25">
      <c r="A13" s="6" t="s">
        <v>11</v>
      </c>
      <c r="B13" s="7">
        <v>1734759</v>
      </c>
      <c r="C13" s="7">
        <v>223015</v>
      </c>
      <c r="D13" s="7">
        <f t="shared" si="1"/>
        <v>1957774</v>
      </c>
      <c r="E13" s="7">
        <v>1502026</v>
      </c>
      <c r="F13" s="7">
        <v>212795</v>
      </c>
      <c r="G13" s="7">
        <f t="shared" si="2"/>
        <v>1714821</v>
      </c>
      <c r="H13" s="8">
        <f t="shared" si="3"/>
        <v>-13.41586929365981</v>
      </c>
      <c r="I13" s="8">
        <f t="shared" si="4"/>
        <v>-4.5826513911620292</v>
      </c>
      <c r="J13" s="9">
        <f t="shared" si="5"/>
        <v>-12.409655047007469</v>
      </c>
    </row>
    <row r="14" spans="1:10" x14ac:dyDescent="0.25">
      <c r="A14" s="10" t="s">
        <v>12</v>
      </c>
      <c r="B14" s="3">
        <v>1222439</v>
      </c>
      <c r="C14" s="3">
        <v>30681</v>
      </c>
      <c r="D14" s="3">
        <f t="shared" si="1"/>
        <v>1253120</v>
      </c>
      <c r="E14" s="3">
        <v>1032372</v>
      </c>
      <c r="F14" s="3">
        <v>36479</v>
      </c>
      <c r="G14" s="3">
        <f t="shared" si="2"/>
        <v>1068851</v>
      </c>
      <c r="H14" s="4">
        <f t="shared" si="3"/>
        <v>-15.548178682126471</v>
      </c>
      <c r="I14" s="4">
        <f t="shared" si="4"/>
        <v>18.897689123561815</v>
      </c>
      <c r="J14" s="5">
        <f t="shared" si="5"/>
        <v>-14.704816777323801</v>
      </c>
    </row>
    <row r="15" spans="1:10" x14ac:dyDescent="0.25">
      <c r="A15" s="6" t="s">
        <v>13</v>
      </c>
      <c r="B15" s="7">
        <v>509542</v>
      </c>
      <c r="C15" s="7">
        <v>6062</v>
      </c>
      <c r="D15" s="7">
        <f t="shared" si="1"/>
        <v>515604</v>
      </c>
      <c r="E15" s="7">
        <v>371292</v>
      </c>
      <c r="F15" s="7">
        <v>3329</v>
      </c>
      <c r="G15" s="7">
        <f t="shared" si="2"/>
        <v>374621</v>
      </c>
      <c r="H15" s="8">
        <f t="shared" si="3"/>
        <v>-27.132208924877638</v>
      </c>
      <c r="I15" s="8">
        <f t="shared" si="4"/>
        <v>-45.084130649950509</v>
      </c>
      <c r="J15" s="9">
        <f t="shared" si="5"/>
        <v>-27.343271192620694</v>
      </c>
    </row>
    <row r="16" spans="1:10" x14ac:dyDescent="0.25">
      <c r="A16" s="10" t="s">
        <v>14</v>
      </c>
      <c r="B16" s="3">
        <v>885406</v>
      </c>
      <c r="C16" s="3">
        <v>81778</v>
      </c>
      <c r="D16" s="3">
        <f t="shared" si="1"/>
        <v>967184</v>
      </c>
      <c r="E16" s="3">
        <v>751544</v>
      </c>
      <c r="F16" s="3">
        <v>87792</v>
      </c>
      <c r="G16" s="3">
        <f t="shared" si="2"/>
        <v>839336</v>
      </c>
      <c r="H16" s="4">
        <f t="shared" si="3"/>
        <v>-15.118713900741582</v>
      </c>
      <c r="I16" s="4">
        <f t="shared" si="4"/>
        <v>7.3540561031084151</v>
      </c>
      <c r="J16" s="5">
        <f t="shared" si="5"/>
        <v>-13.218580952538503</v>
      </c>
    </row>
    <row r="17" spans="1:10" x14ac:dyDescent="0.25">
      <c r="A17" s="6" t="s">
        <v>15</v>
      </c>
      <c r="B17" s="7">
        <v>99450</v>
      </c>
      <c r="C17" s="7">
        <v>1952</v>
      </c>
      <c r="D17" s="7">
        <f t="shared" si="1"/>
        <v>101402</v>
      </c>
      <c r="E17" s="7">
        <v>79616</v>
      </c>
      <c r="F17" s="7">
        <v>455</v>
      </c>
      <c r="G17" s="7">
        <f t="shared" si="2"/>
        <v>80071</v>
      </c>
      <c r="H17" s="8">
        <f t="shared" si="3"/>
        <v>-19.943690296631473</v>
      </c>
      <c r="I17" s="8">
        <f t="shared" si="4"/>
        <v>-76.690573770491795</v>
      </c>
      <c r="J17" s="9">
        <f t="shared" si="5"/>
        <v>-21.036074239166879</v>
      </c>
    </row>
    <row r="18" spans="1:10" x14ac:dyDescent="0.25">
      <c r="A18" s="10" t="s">
        <v>16</v>
      </c>
      <c r="B18" s="3">
        <v>108369</v>
      </c>
      <c r="C18" s="3">
        <v>907</v>
      </c>
      <c r="D18" s="3">
        <f t="shared" si="1"/>
        <v>109276</v>
      </c>
      <c r="E18" s="3">
        <v>106213</v>
      </c>
      <c r="F18" s="3">
        <v>0</v>
      </c>
      <c r="G18" s="3">
        <f t="shared" si="2"/>
        <v>106213</v>
      </c>
      <c r="H18" s="4">
        <f t="shared" si="3"/>
        <v>-1.9894988419197372</v>
      </c>
      <c r="I18" s="4">
        <f t="shared" si="4"/>
        <v>-100</v>
      </c>
      <c r="J18" s="5">
        <f t="shared" si="5"/>
        <v>-2.8029942530839342</v>
      </c>
    </row>
    <row r="19" spans="1:10" x14ac:dyDescent="0.25">
      <c r="A19" s="6" t="s">
        <v>17</v>
      </c>
      <c r="B19" s="7">
        <v>65419</v>
      </c>
      <c r="C19" s="7">
        <v>6047</v>
      </c>
      <c r="D19" s="7">
        <f t="shared" si="1"/>
        <v>71466</v>
      </c>
      <c r="E19" s="7">
        <v>60630</v>
      </c>
      <c r="F19" s="7">
        <v>4758</v>
      </c>
      <c r="G19" s="7">
        <f t="shared" si="2"/>
        <v>65388</v>
      </c>
      <c r="H19" s="8">
        <f t="shared" si="3"/>
        <v>-7.3205032177196232</v>
      </c>
      <c r="I19" s="8">
        <f t="shared" si="4"/>
        <v>-21.316355217463204</v>
      </c>
      <c r="J19" s="9">
        <f t="shared" si="5"/>
        <v>-8.5047435143984558</v>
      </c>
    </row>
    <row r="20" spans="1:10" x14ac:dyDescent="0.25">
      <c r="A20" s="10" t="s">
        <v>56</v>
      </c>
      <c r="B20" s="3">
        <v>0</v>
      </c>
      <c r="C20" s="3">
        <v>0</v>
      </c>
      <c r="D20" s="3"/>
      <c r="E20" s="3">
        <v>0</v>
      </c>
      <c r="F20" s="3">
        <v>0</v>
      </c>
      <c r="G20" s="3"/>
      <c r="H20" s="4">
        <f t="shared" si="3"/>
        <v>0</v>
      </c>
      <c r="I20" s="4">
        <f t="shared" si="4"/>
        <v>0</v>
      </c>
      <c r="J20" s="5">
        <f t="shared" si="5"/>
        <v>0</v>
      </c>
    </row>
    <row r="21" spans="1:10" x14ac:dyDescent="0.25">
      <c r="A21" s="6" t="s">
        <v>18</v>
      </c>
      <c r="B21" s="7">
        <v>109899</v>
      </c>
      <c r="C21" s="7">
        <v>5093</v>
      </c>
      <c r="D21" s="7">
        <f t="shared" si="1"/>
        <v>114992</v>
      </c>
      <c r="E21" s="7">
        <v>74110</v>
      </c>
      <c r="F21" s="7">
        <v>2765</v>
      </c>
      <c r="G21" s="7">
        <f t="shared" si="2"/>
        <v>76875</v>
      </c>
      <c r="H21" s="8">
        <f t="shared" si="3"/>
        <v>-32.565355462743064</v>
      </c>
      <c r="I21" s="8">
        <f t="shared" si="4"/>
        <v>-45.709797761633617</v>
      </c>
      <c r="J21" s="9">
        <f t="shared" si="5"/>
        <v>-33.147523305969109</v>
      </c>
    </row>
    <row r="22" spans="1:10" x14ac:dyDescent="0.25">
      <c r="A22" s="10" t="s">
        <v>19</v>
      </c>
      <c r="B22" s="3">
        <v>0</v>
      </c>
      <c r="C22" s="3">
        <v>0</v>
      </c>
      <c r="D22" s="3"/>
      <c r="E22" s="3">
        <v>0</v>
      </c>
      <c r="F22" s="3">
        <v>0</v>
      </c>
      <c r="G22" s="3"/>
      <c r="H22" s="4">
        <f t="shared" si="3"/>
        <v>0</v>
      </c>
      <c r="I22" s="4">
        <f t="shared" si="4"/>
        <v>0</v>
      </c>
      <c r="J22" s="5">
        <f t="shared" si="5"/>
        <v>0</v>
      </c>
    </row>
    <row r="23" spans="1:10" x14ac:dyDescent="0.25">
      <c r="A23" s="6" t="s">
        <v>20</v>
      </c>
      <c r="B23" s="7">
        <v>232516</v>
      </c>
      <c r="C23" s="7">
        <v>1758</v>
      </c>
      <c r="D23" s="7">
        <f t="shared" si="1"/>
        <v>234274</v>
      </c>
      <c r="E23" s="7">
        <v>205143</v>
      </c>
      <c r="F23" s="7">
        <v>517</v>
      </c>
      <c r="G23" s="7">
        <f t="shared" si="2"/>
        <v>205660</v>
      </c>
      <c r="H23" s="8">
        <f t="shared" si="3"/>
        <v>-11.772523181200434</v>
      </c>
      <c r="I23" s="8">
        <f t="shared" si="4"/>
        <v>-70.59158134243458</v>
      </c>
      <c r="J23" s="9">
        <f t="shared" si="5"/>
        <v>-12.213903378095733</v>
      </c>
    </row>
    <row r="24" spans="1:10" x14ac:dyDescent="0.25">
      <c r="A24" s="10" t="s">
        <v>21</v>
      </c>
      <c r="B24" s="3">
        <v>73705</v>
      </c>
      <c r="C24" s="3">
        <v>769</v>
      </c>
      <c r="D24" s="3">
        <f t="shared" si="1"/>
        <v>74474</v>
      </c>
      <c r="E24" s="3">
        <v>67007</v>
      </c>
      <c r="F24" s="3">
        <v>502</v>
      </c>
      <c r="G24" s="3">
        <f t="shared" si="2"/>
        <v>67509</v>
      </c>
      <c r="H24" s="4">
        <f t="shared" si="3"/>
        <v>-9.0875788616783115</v>
      </c>
      <c r="I24" s="4">
        <f t="shared" si="4"/>
        <v>-34.720416124837449</v>
      </c>
      <c r="J24" s="5">
        <f t="shared" si="5"/>
        <v>-9.3522571635738636</v>
      </c>
    </row>
    <row r="25" spans="1:10" x14ac:dyDescent="0.25">
      <c r="A25" s="6" t="s">
        <v>22</v>
      </c>
      <c r="B25" s="7">
        <v>75453</v>
      </c>
      <c r="C25" s="7">
        <v>10610</v>
      </c>
      <c r="D25" s="7">
        <f t="shared" si="1"/>
        <v>86063</v>
      </c>
      <c r="E25" s="7">
        <v>77258</v>
      </c>
      <c r="F25" s="7">
        <v>7544</v>
      </c>
      <c r="G25" s="7">
        <f t="shared" si="2"/>
        <v>84802</v>
      </c>
      <c r="H25" s="8">
        <f t="shared" si="3"/>
        <v>2.3922176719282202</v>
      </c>
      <c r="I25" s="8">
        <f t="shared" si="4"/>
        <v>-28.897266729500469</v>
      </c>
      <c r="J25" s="9">
        <f t="shared" si="5"/>
        <v>-1.4652057213901444</v>
      </c>
    </row>
    <row r="26" spans="1:10" x14ac:dyDescent="0.25">
      <c r="A26" s="10" t="s">
        <v>23</v>
      </c>
      <c r="B26" s="3">
        <v>106511</v>
      </c>
      <c r="C26" s="3">
        <v>1030</v>
      </c>
      <c r="D26" s="3">
        <f t="shared" si="1"/>
        <v>107541</v>
      </c>
      <c r="E26" s="3">
        <v>38637</v>
      </c>
      <c r="F26" s="3">
        <v>986</v>
      </c>
      <c r="G26" s="3">
        <f t="shared" si="2"/>
        <v>39623</v>
      </c>
      <c r="H26" s="4">
        <f t="shared" si="3"/>
        <v>-63.724873487245446</v>
      </c>
      <c r="I26" s="4">
        <f t="shared" si="4"/>
        <v>-4.2718446601941746</v>
      </c>
      <c r="J26" s="5">
        <f t="shared" si="5"/>
        <v>-63.155447689718336</v>
      </c>
    </row>
    <row r="27" spans="1:10" x14ac:dyDescent="0.25">
      <c r="A27" s="6" t="s">
        <v>24</v>
      </c>
      <c r="B27" s="7">
        <v>0</v>
      </c>
      <c r="C27" s="7">
        <v>0</v>
      </c>
      <c r="D27" s="7"/>
      <c r="E27" s="7">
        <v>0</v>
      </c>
      <c r="F27" s="7">
        <v>0</v>
      </c>
      <c r="G27" s="7"/>
      <c r="H27" s="8">
        <f t="shared" si="3"/>
        <v>0</v>
      </c>
      <c r="I27" s="8">
        <f t="shared" si="4"/>
        <v>0</v>
      </c>
      <c r="J27" s="9">
        <f t="shared" si="5"/>
        <v>0</v>
      </c>
    </row>
    <row r="28" spans="1:10" x14ac:dyDescent="0.25">
      <c r="A28" s="10" t="s">
        <v>25</v>
      </c>
      <c r="B28" s="3">
        <v>204288</v>
      </c>
      <c r="C28" s="3">
        <v>36639</v>
      </c>
      <c r="D28" s="3">
        <f t="shared" si="1"/>
        <v>240927</v>
      </c>
      <c r="E28" s="3">
        <v>173051</v>
      </c>
      <c r="F28" s="3">
        <v>39184</v>
      </c>
      <c r="G28" s="3">
        <f t="shared" si="2"/>
        <v>212235</v>
      </c>
      <c r="H28" s="4">
        <f t="shared" si="3"/>
        <v>-15.290668076441102</v>
      </c>
      <c r="I28" s="4">
        <f t="shared" si="4"/>
        <v>6.9461502770272121</v>
      </c>
      <c r="J28" s="5">
        <f t="shared" si="5"/>
        <v>-11.909001481776638</v>
      </c>
    </row>
    <row r="29" spans="1:10" x14ac:dyDescent="0.25">
      <c r="A29" s="6" t="s">
        <v>26</v>
      </c>
      <c r="B29" s="7">
        <v>694348</v>
      </c>
      <c r="C29" s="7">
        <v>19920</v>
      </c>
      <c r="D29" s="7">
        <f t="shared" si="1"/>
        <v>714268</v>
      </c>
      <c r="E29" s="7">
        <v>576615</v>
      </c>
      <c r="F29" s="7">
        <v>12290</v>
      </c>
      <c r="G29" s="7">
        <f t="shared" si="2"/>
        <v>588905</v>
      </c>
      <c r="H29" s="8">
        <f t="shared" si="3"/>
        <v>-16.95590683634143</v>
      </c>
      <c r="I29" s="8">
        <f t="shared" si="4"/>
        <v>-38.303212851405618</v>
      </c>
      <c r="J29" s="9">
        <f t="shared" si="5"/>
        <v>-17.551255271130724</v>
      </c>
    </row>
    <row r="30" spans="1:10" x14ac:dyDescent="0.25">
      <c r="A30" s="10" t="s">
        <v>27</v>
      </c>
      <c r="B30" s="3">
        <v>335540</v>
      </c>
      <c r="C30" s="3">
        <v>5380</v>
      </c>
      <c r="D30" s="3">
        <f t="shared" si="1"/>
        <v>340920</v>
      </c>
      <c r="E30" s="3">
        <v>275321</v>
      </c>
      <c r="F30" s="3">
        <v>4373</v>
      </c>
      <c r="G30" s="3">
        <f t="shared" si="2"/>
        <v>279694</v>
      </c>
      <c r="H30" s="4">
        <f t="shared" si="3"/>
        <v>-17.94689157775526</v>
      </c>
      <c r="I30" s="4">
        <f t="shared" si="4"/>
        <v>-18.717472118959108</v>
      </c>
      <c r="J30" s="5">
        <f t="shared" si="5"/>
        <v>-17.959051977003401</v>
      </c>
    </row>
    <row r="31" spans="1:10" x14ac:dyDescent="0.25">
      <c r="A31" s="6" t="s">
        <v>28</v>
      </c>
      <c r="B31" s="7">
        <v>157653</v>
      </c>
      <c r="C31" s="7">
        <v>82</v>
      </c>
      <c r="D31" s="7">
        <f t="shared" si="1"/>
        <v>157735</v>
      </c>
      <c r="E31" s="7">
        <v>137537</v>
      </c>
      <c r="F31" s="7">
        <v>384</v>
      </c>
      <c r="G31" s="7">
        <f t="shared" si="2"/>
        <v>137921</v>
      </c>
      <c r="H31" s="8">
        <f t="shared" si="3"/>
        <v>-12.759668385631736</v>
      </c>
      <c r="I31" s="8">
        <f t="shared" si="4"/>
        <v>368.29268292682929</v>
      </c>
      <c r="J31" s="9">
        <f t="shared" si="5"/>
        <v>-12.561574793165754</v>
      </c>
    </row>
    <row r="32" spans="1:10" x14ac:dyDescent="0.25">
      <c r="A32" s="10" t="s">
        <v>57</v>
      </c>
      <c r="B32" s="3">
        <v>282</v>
      </c>
      <c r="C32" s="3">
        <v>25833</v>
      </c>
      <c r="D32" s="3">
        <f t="shared" si="1"/>
        <v>26115</v>
      </c>
      <c r="E32" s="3">
        <v>381</v>
      </c>
      <c r="F32" s="3">
        <v>21104</v>
      </c>
      <c r="G32" s="3">
        <f t="shared" si="2"/>
        <v>21485</v>
      </c>
      <c r="H32" s="4">
        <f t="shared" si="3"/>
        <v>35.106382978723403</v>
      </c>
      <c r="I32" s="4">
        <f t="shared" si="4"/>
        <v>-18.306042658614949</v>
      </c>
      <c r="J32" s="5">
        <f t="shared" si="5"/>
        <v>-17.729274363392687</v>
      </c>
    </row>
    <row r="33" spans="1:10" x14ac:dyDescent="0.25">
      <c r="A33" s="6" t="s">
        <v>69</v>
      </c>
      <c r="B33" s="7">
        <v>48958</v>
      </c>
      <c r="C33" s="7">
        <v>0</v>
      </c>
      <c r="D33" s="7">
        <f t="shared" si="1"/>
        <v>48958</v>
      </c>
      <c r="E33" s="7">
        <v>40049</v>
      </c>
      <c r="F33" s="7">
        <v>0</v>
      </c>
      <c r="G33" s="7">
        <f t="shared" si="2"/>
        <v>40049</v>
      </c>
      <c r="H33" s="8">
        <f t="shared" si="3"/>
        <v>-18.197230279014665</v>
      </c>
      <c r="I33" s="8">
        <f t="shared" si="4"/>
        <v>0</v>
      </c>
      <c r="J33" s="9">
        <f t="shared" si="5"/>
        <v>-18.197230279014665</v>
      </c>
    </row>
    <row r="34" spans="1:10" x14ac:dyDescent="0.25">
      <c r="A34" s="10" t="s">
        <v>29</v>
      </c>
      <c r="B34" s="3">
        <v>355693</v>
      </c>
      <c r="C34" s="3">
        <v>73796</v>
      </c>
      <c r="D34" s="3">
        <f t="shared" si="1"/>
        <v>429489</v>
      </c>
      <c r="E34" s="3">
        <v>344732</v>
      </c>
      <c r="F34" s="3">
        <v>71546</v>
      </c>
      <c r="G34" s="3">
        <f t="shared" si="2"/>
        <v>416278</v>
      </c>
      <c r="H34" s="4">
        <f t="shared" si="3"/>
        <v>-3.0815900228567896</v>
      </c>
      <c r="I34" s="4">
        <f t="shared" si="4"/>
        <v>-3.0489457423166568</v>
      </c>
      <c r="J34" s="5">
        <f t="shared" si="5"/>
        <v>-3.075980991364156</v>
      </c>
    </row>
    <row r="35" spans="1:10" x14ac:dyDescent="0.25">
      <c r="A35" s="6" t="s">
        <v>68</v>
      </c>
      <c r="B35" s="7">
        <v>98690</v>
      </c>
      <c r="C35" s="7">
        <v>0</v>
      </c>
      <c r="D35" s="7">
        <f t="shared" si="1"/>
        <v>98690</v>
      </c>
      <c r="E35" s="7">
        <v>89800</v>
      </c>
      <c r="F35" s="7">
        <v>0</v>
      </c>
      <c r="G35" s="7">
        <f t="shared" si="2"/>
        <v>89800</v>
      </c>
      <c r="H35" s="8">
        <f t="shared" si="3"/>
        <v>-9.0080048637146621</v>
      </c>
      <c r="I35" s="8">
        <f t="shared" si="4"/>
        <v>0</v>
      </c>
      <c r="J35" s="9">
        <f t="shared" si="5"/>
        <v>-9.0080048637146621</v>
      </c>
    </row>
    <row r="36" spans="1:10" x14ac:dyDescent="0.25">
      <c r="A36" s="10" t="s">
        <v>30</v>
      </c>
      <c r="B36" s="3">
        <v>28910</v>
      </c>
      <c r="C36" s="3">
        <v>30195</v>
      </c>
      <c r="D36" s="3">
        <f t="shared" si="1"/>
        <v>59105</v>
      </c>
      <c r="E36" s="3">
        <v>29988</v>
      </c>
      <c r="F36" s="3">
        <v>33812</v>
      </c>
      <c r="G36" s="3">
        <f t="shared" si="2"/>
        <v>63800</v>
      </c>
      <c r="H36" s="4">
        <f t="shared" si="3"/>
        <v>3.7288135593220342</v>
      </c>
      <c r="I36" s="4">
        <f t="shared" si="4"/>
        <v>11.97880443782083</v>
      </c>
      <c r="J36" s="5">
        <f t="shared" si="5"/>
        <v>7.9434903984434477</v>
      </c>
    </row>
    <row r="37" spans="1:10" x14ac:dyDescent="0.25">
      <c r="A37" s="6" t="s">
        <v>31</v>
      </c>
      <c r="B37" s="7">
        <v>110938</v>
      </c>
      <c r="C37" s="7">
        <v>974</v>
      </c>
      <c r="D37" s="7">
        <f t="shared" si="1"/>
        <v>111912</v>
      </c>
      <c r="E37" s="7">
        <v>89415</v>
      </c>
      <c r="F37" s="7">
        <v>0</v>
      </c>
      <c r="G37" s="7">
        <f t="shared" si="2"/>
        <v>89415</v>
      </c>
      <c r="H37" s="8">
        <f t="shared" si="3"/>
        <v>-19.400926643710903</v>
      </c>
      <c r="I37" s="8">
        <f t="shared" si="4"/>
        <v>-100</v>
      </c>
      <c r="J37" s="9">
        <f t="shared" si="5"/>
        <v>-20.102401887197082</v>
      </c>
    </row>
    <row r="38" spans="1:10" x14ac:dyDescent="0.25">
      <c r="A38" s="10" t="s">
        <v>32</v>
      </c>
      <c r="B38" s="3">
        <v>210529</v>
      </c>
      <c r="C38" s="3">
        <v>0</v>
      </c>
      <c r="D38" s="3">
        <f t="shared" si="1"/>
        <v>210529</v>
      </c>
      <c r="E38" s="3">
        <v>194261</v>
      </c>
      <c r="F38" s="3">
        <v>0</v>
      </c>
      <c r="G38" s="3">
        <f t="shared" si="2"/>
        <v>194261</v>
      </c>
      <c r="H38" s="4">
        <f t="shared" si="3"/>
        <v>-7.7272014781811533</v>
      </c>
      <c r="I38" s="4">
        <f t="shared" si="4"/>
        <v>0</v>
      </c>
      <c r="J38" s="5">
        <f t="shared" si="5"/>
        <v>-7.7272014781811533</v>
      </c>
    </row>
    <row r="39" spans="1:10" x14ac:dyDescent="0.25">
      <c r="A39" s="6" t="s">
        <v>33</v>
      </c>
      <c r="B39" s="7">
        <v>26407</v>
      </c>
      <c r="C39" s="7">
        <v>1625</v>
      </c>
      <c r="D39" s="7">
        <f t="shared" si="1"/>
        <v>28032</v>
      </c>
      <c r="E39" s="7">
        <v>18355</v>
      </c>
      <c r="F39" s="7">
        <v>823</v>
      </c>
      <c r="G39" s="7">
        <f t="shared" si="2"/>
        <v>19178</v>
      </c>
      <c r="H39" s="8">
        <f t="shared" si="3"/>
        <v>-30.491915022531906</v>
      </c>
      <c r="I39" s="8">
        <f t="shared" si="4"/>
        <v>-49.353846153846156</v>
      </c>
      <c r="J39" s="9">
        <f t="shared" si="5"/>
        <v>-31.585331050228309</v>
      </c>
    </row>
    <row r="40" spans="1:10" x14ac:dyDescent="0.25">
      <c r="A40" s="10" t="s">
        <v>34</v>
      </c>
      <c r="B40" s="3">
        <v>613096</v>
      </c>
      <c r="C40" s="3">
        <v>63795</v>
      </c>
      <c r="D40" s="3">
        <f t="shared" si="1"/>
        <v>676891</v>
      </c>
      <c r="E40" s="3">
        <v>624426</v>
      </c>
      <c r="F40" s="3">
        <v>83418</v>
      </c>
      <c r="G40" s="3">
        <f t="shared" si="2"/>
        <v>707844</v>
      </c>
      <c r="H40" s="4">
        <f t="shared" si="3"/>
        <v>1.8479977034591648</v>
      </c>
      <c r="I40" s="4">
        <f t="shared" si="4"/>
        <v>30.759463907829765</v>
      </c>
      <c r="J40" s="5">
        <f t="shared" si="5"/>
        <v>4.5728189619894488</v>
      </c>
    </row>
    <row r="41" spans="1:10" x14ac:dyDescent="0.25">
      <c r="A41" s="6" t="s">
        <v>35</v>
      </c>
      <c r="B41" s="7">
        <v>16014</v>
      </c>
      <c r="C41" s="7">
        <v>2963</v>
      </c>
      <c r="D41" s="7">
        <f t="shared" si="1"/>
        <v>18977</v>
      </c>
      <c r="E41" s="7">
        <v>17518</v>
      </c>
      <c r="F41" s="7">
        <v>1188</v>
      </c>
      <c r="G41" s="7">
        <f t="shared" si="2"/>
        <v>18706</v>
      </c>
      <c r="H41" s="8">
        <f t="shared" si="3"/>
        <v>9.391782190583239</v>
      </c>
      <c r="I41" s="8">
        <f t="shared" si="4"/>
        <v>-59.90550118123523</v>
      </c>
      <c r="J41" s="9">
        <f t="shared" si="5"/>
        <v>-1.4280444748906571</v>
      </c>
    </row>
    <row r="42" spans="1:10" x14ac:dyDescent="0.25">
      <c r="A42" s="10" t="s">
        <v>36</v>
      </c>
      <c r="B42" s="3">
        <v>377975</v>
      </c>
      <c r="C42" s="3">
        <v>33481</v>
      </c>
      <c r="D42" s="3">
        <f t="shared" si="1"/>
        <v>411456</v>
      </c>
      <c r="E42" s="3">
        <v>304138</v>
      </c>
      <c r="F42" s="3">
        <v>28817</v>
      </c>
      <c r="G42" s="3">
        <f t="shared" si="2"/>
        <v>332955</v>
      </c>
      <c r="H42" s="4">
        <f t="shared" si="3"/>
        <v>-19.534889873668892</v>
      </c>
      <c r="I42" s="4">
        <f t="shared" si="4"/>
        <v>-13.930288820525075</v>
      </c>
      <c r="J42" s="5">
        <f t="shared" si="5"/>
        <v>-19.078832244517034</v>
      </c>
    </row>
    <row r="43" spans="1:10" x14ac:dyDescent="0.25">
      <c r="A43" s="6" t="s">
        <v>37</v>
      </c>
      <c r="B43" s="7">
        <v>296560</v>
      </c>
      <c r="C43" s="7">
        <v>2212</v>
      </c>
      <c r="D43" s="7">
        <f t="shared" si="1"/>
        <v>298772</v>
      </c>
      <c r="E43" s="7">
        <v>247099</v>
      </c>
      <c r="F43" s="7">
        <v>1293</v>
      </c>
      <c r="G43" s="7">
        <f t="shared" si="2"/>
        <v>248392</v>
      </c>
      <c r="H43" s="8">
        <f t="shared" si="3"/>
        <v>-16.678243862961963</v>
      </c>
      <c r="I43" s="8">
        <f t="shared" si="4"/>
        <v>-41.54611211573237</v>
      </c>
      <c r="J43" s="9">
        <f t="shared" si="5"/>
        <v>-16.862356579599158</v>
      </c>
    </row>
    <row r="44" spans="1:10" x14ac:dyDescent="0.25">
      <c r="A44" s="10" t="s">
        <v>38</v>
      </c>
      <c r="B44" s="3">
        <v>252722</v>
      </c>
      <c r="C44" s="3">
        <v>1974</v>
      </c>
      <c r="D44" s="3">
        <f t="shared" si="1"/>
        <v>254696</v>
      </c>
      <c r="E44" s="3">
        <v>208657</v>
      </c>
      <c r="F44" s="3">
        <v>524</v>
      </c>
      <c r="G44" s="3">
        <f t="shared" si="2"/>
        <v>209181</v>
      </c>
      <c r="H44" s="4">
        <f t="shared" si="3"/>
        <v>-17.436155142805138</v>
      </c>
      <c r="I44" s="4">
        <f t="shared" si="4"/>
        <v>-73.454913880445787</v>
      </c>
      <c r="J44" s="5">
        <f t="shared" si="5"/>
        <v>-17.87032383704495</v>
      </c>
    </row>
    <row r="45" spans="1:10" x14ac:dyDescent="0.25">
      <c r="A45" s="6" t="s">
        <v>71</v>
      </c>
      <c r="B45" s="7">
        <v>174675</v>
      </c>
      <c r="C45" s="7">
        <v>884</v>
      </c>
      <c r="D45" s="7">
        <f t="shared" si="1"/>
        <v>175559</v>
      </c>
      <c r="E45" s="7">
        <v>129625</v>
      </c>
      <c r="F45" s="7">
        <v>129</v>
      </c>
      <c r="G45" s="7">
        <f t="shared" si="2"/>
        <v>129754</v>
      </c>
      <c r="H45" s="8">
        <f t="shared" si="3"/>
        <v>-25.790754257907544</v>
      </c>
      <c r="I45" s="8">
        <f t="shared" si="4"/>
        <v>-85.407239819004516</v>
      </c>
      <c r="J45" s="9">
        <f t="shared" si="5"/>
        <v>-26.090943785280164</v>
      </c>
    </row>
    <row r="46" spans="1:10" x14ac:dyDescent="0.25">
      <c r="A46" s="10" t="s">
        <v>39</v>
      </c>
      <c r="B46" s="3">
        <v>103442</v>
      </c>
      <c r="C46" s="3">
        <v>1607</v>
      </c>
      <c r="D46" s="3">
        <f t="shared" si="1"/>
        <v>105049</v>
      </c>
      <c r="E46" s="3">
        <v>127986</v>
      </c>
      <c r="F46" s="3">
        <v>1871</v>
      </c>
      <c r="G46" s="3">
        <f t="shared" si="2"/>
        <v>129857</v>
      </c>
      <c r="H46" s="4">
        <f t="shared" si="3"/>
        <v>23.727306123238144</v>
      </c>
      <c r="I46" s="4">
        <f t="shared" si="4"/>
        <v>16.428126944617301</v>
      </c>
      <c r="J46" s="5">
        <f t="shared" si="5"/>
        <v>23.615646031851803</v>
      </c>
    </row>
    <row r="47" spans="1:10" x14ac:dyDescent="0.25">
      <c r="A47" s="6" t="s">
        <v>40</v>
      </c>
      <c r="B47" s="7">
        <v>345902</v>
      </c>
      <c r="C47" s="7">
        <v>4132</v>
      </c>
      <c r="D47" s="7">
        <f t="shared" si="1"/>
        <v>350034</v>
      </c>
      <c r="E47" s="7">
        <v>341588</v>
      </c>
      <c r="F47" s="7">
        <v>2658</v>
      </c>
      <c r="G47" s="7">
        <f t="shared" si="2"/>
        <v>344246</v>
      </c>
      <c r="H47" s="8">
        <f t="shared" si="3"/>
        <v>-1.2471740550791843</v>
      </c>
      <c r="I47" s="8">
        <f t="shared" si="4"/>
        <v>-35.672797676669894</v>
      </c>
      <c r="J47" s="9">
        <f t="shared" si="5"/>
        <v>-1.6535536547878205</v>
      </c>
    </row>
    <row r="48" spans="1:10" x14ac:dyDescent="0.25">
      <c r="A48" s="10" t="s">
        <v>41</v>
      </c>
      <c r="B48" s="3">
        <v>570732</v>
      </c>
      <c r="C48" s="3">
        <v>18312</v>
      </c>
      <c r="D48" s="3">
        <f t="shared" si="1"/>
        <v>589044</v>
      </c>
      <c r="E48" s="3">
        <v>498750</v>
      </c>
      <c r="F48" s="3">
        <v>18695</v>
      </c>
      <c r="G48" s="3">
        <f t="shared" si="2"/>
        <v>517445</v>
      </c>
      <c r="H48" s="4">
        <f t="shared" si="3"/>
        <v>-12.612224301423435</v>
      </c>
      <c r="I48" s="4">
        <f t="shared" si="4"/>
        <v>2.0915246832678025</v>
      </c>
      <c r="J48" s="5">
        <f t="shared" si="5"/>
        <v>-12.155119142203299</v>
      </c>
    </row>
    <row r="49" spans="1:10" x14ac:dyDescent="0.25">
      <c r="A49" s="6" t="s">
        <v>42</v>
      </c>
      <c r="B49" s="7">
        <v>0</v>
      </c>
      <c r="C49" s="7">
        <v>0</v>
      </c>
      <c r="D49" s="7">
        <f t="shared" si="1"/>
        <v>0</v>
      </c>
      <c r="E49" s="7">
        <v>4740</v>
      </c>
      <c r="F49" s="7">
        <v>0</v>
      </c>
      <c r="G49" s="7">
        <f t="shared" si="2"/>
        <v>4740</v>
      </c>
      <c r="H49" s="8">
        <f t="shared" si="3"/>
        <v>0</v>
      </c>
      <c r="I49" s="8">
        <f t="shared" si="4"/>
        <v>0</v>
      </c>
      <c r="J49" s="9">
        <f t="shared" si="5"/>
        <v>0</v>
      </c>
    </row>
    <row r="50" spans="1:10" x14ac:dyDescent="0.25">
      <c r="A50" s="10" t="s">
        <v>43</v>
      </c>
      <c r="B50" s="3">
        <v>55674</v>
      </c>
      <c r="C50" s="3">
        <v>232</v>
      </c>
      <c r="D50" s="3">
        <f t="shared" si="1"/>
        <v>55906</v>
      </c>
      <c r="E50" s="3">
        <v>44595</v>
      </c>
      <c r="F50" s="3">
        <v>319</v>
      </c>
      <c r="G50" s="3">
        <f t="shared" si="2"/>
        <v>44914</v>
      </c>
      <c r="H50" s="4">
        <f t="shared" si="3"/>
        <v>-19.899773682508894</v>
      </c>
      <c r="I50" s="4">
        <f t="shared" si="4"/>
        <v>37.5</v>
      </c>
      <c r="J50" s="5">
        <f t="shared" si="5"/>
        <v>-19.661574786248345</v>
      </c>
    </row>
    <row r="51" spans="1:10" x14ac:dyDescent="0.25">
      <c r="A51" s="6" t="s">
        <v>44</v>
      </c>
      <c r="B51" s="7">
        <v>181798</v>
      </c>
      <c r="C51" s="7">
        <v>3700</v>
      </c>
      <c r="D51" s="7">
        <f t="shared" si="1"/>
        <v>185498</v>
      </c>
      <c r="E51" s="7">
        <v>170371</v>
      </c>
      <c r="F51" s="7">
        <v>1399</v>
      </c>
      <c r="G51" s="7">
        <f t="shared" si="2"/>
        <v>171770</v>
      </c>
      <c r="H51" s="8">
        <f t="shared" si="3"/>
        <v>-6.2855476957942331</v>
      </c>
      <c r="I51" s="8">
        <f t="shared" si="4"/>
        <v>-62.189189189189186</v>
      </c>
      <c r="J51" s="9">
        <f t="shared" si="5"/>
        <v>-7.4006188745970309</v>
      </c>
    </row>
    <row r="52" spans="1:10" x14ac:dyDescent="0.25">
      <c r="A52" s="10" t="s">
        <v>45</v>
      </c>
      <c r="B52" s="3">
        <v>330669</v>
      </c>
      <c r="C52" s="3">
        <v>11516</v>
      </c>
      <c r="D52" s="3">
        <f t="shared" si="1"/>
        <v>342185</v>
      </c>
      <c r="E52" s="3">
        <v>248686</v>
      </c>
      <c r="F52" s="3">
        <v>7417</v>
      </c>
      <c r="G52" s="3">
        <f t="shared" si="2"/>
        <v>256103</v>
      </c>
      <c r="H52" s="4">
        <f t="shared" si="3"/>
        <v>-24.79307101663597</v>
      </c>
      <c r="I52" s="4">
        <f t="shared" si="4"/>
        <v>-35.593956234803755</v>
      </c>
      <c r="J52" s="5">
        <f t="shared" si="5"/>
        <v>-25.156567353916742</v>
      </c>
    </row>
    <row r="53" spans="1:10" x14ac:dyDescent="0.25">
      <c r="A53" s="6" t="s">
        <v>46</v>
      </c>
      <c r="B53" s="7">
        <v>146567</v>
      </c>
      <c r="C53" s="7">
        <v>0</v>
      </c>
      <c r="D53" s="7">
        <f t="shared" si="1"/>
        <v>146567</v>
      </c>
      <c r="E53" s="7">
        <v>128789</v>
      </c>
      <c r="F53" s="7">
        <v>0</v>
      </c>
      <c r="G53" s="7">
        <f t="shared" si="2"/>
        <v>128789</v>
      </c>
      <c r="H53" s="8">
        <f t="shared" si="3"/>
        <v>-12.129606255159757</v>
      </c>
      <c r="I53" s="8">
        <f t="shared" si="4"/>
        <v>0</v>
      </c>
      <c r="J53" s="9">
        <f t="shared" si="5"/>
        <v>-12.129606255159757</v>
      </c>
    </row>
    <row r="54" spans="1:10" x14ac:dyDescent="0.25">
      <c r="A54" s="10" t="s">
        <v>73</v>
      </c>
      <c r="B54" s="3">
        <v>35175</v>
      </c>
      <c r="C54" s="3">
        <v>1597</v>
      </c>
      <c r="D54" s="3">
        <f t="shared" si="1"/>
        <v>36772</v>
      </c>
      <c r="E54" s="3">
        <v>24037</v>
      </c>
      <c r="F54" s="3">
        <v>1792</v>
      </c>
      <c r="G54" s="3">
        <f t="shared" si="2"/>
        <v>25829</v>
      </c>
      <c r="H54" s="4">
        <f t="shared" si="3"/>
        <v>-31.66453447050462</v>
      </c>
      <c r="I54" s="4">
        <f t="shared" si="4"/>
        <v>12.210394489668127</v>
      </c>
      <c r="J54" s="5">
        <f t="shared" si="5"/>
        <v>-29.759055803328621</v>
      </c>
    </row>
    <row r="55" spans="1:10" x14ac:dyDescent="0.25">
      <c r="A55" s="6" t="s">
        <v>47</v>
      </c>
      <c r="B55" s="7">
        <v>0</v>
      </c>
      <c r="C55" s="7">
        <v>0</v>
      </c>
      <c r="D55" s="7">
        <f t="shared" si="1"/>
        <v>0</v>
      </c>
      <c r="E55" s="7">
        <v>0</v>
      </c>
      <c r="F55" s="7">
        <v>0</v>
      </c>
      <c r="G55" s="7">
        <f t="shared" si="2"/>
        <v>0</v>
      </c>
      <c r="H55" s="8">
        <f t="shared" si="3"/>
        <v>0</v>
      </c>
      <c r="I55" s="8">
        <f t="shared" si="4"/>
        <v>0</v>
      </c>
      <c r="J55" s="9">
        <f t="shared" si="5"/>
        <v>0</v>
      </c>
    </row>
    <row r="56" spans="1:10" x14ac:dyDescent="0.25">
      <c r="A56" s="10" t="s">
        <v>48</v>
      </c>
      <c r="B56" s="3">
        <v>10190</v>
      </c>
      <c r="C56" s="3">
        <v>0</v>
      </c>
      <c r="D56" s="3">
        <f t="shared" si="1"/>
        <v>10190</v>
      </c>
      <c r="E56" s="3">
        <v>8848</v>
      </c>
      <c r="F56" s="3">
        <v>508</v>
      </c>
      <c r="G56" s="3">
        <f>+E56+F56</f>
        <v>9356</v>
      </c>
      <c r="H56" s="4">
        <f t="shared" si="3"/>
        <v>-13.169774288518155</v>
      </c>
      <c r="I56" s="4">
        <f t="shared" si="4"/>
        <v>0</v>
      </c>
      <c r="J56" s="5">
        <f t="shared" si="5"/>
        <v>-8.1844946025515224</v>
      </c>
    </row>
    <row r="57" spans="1:10" x14ac:dyDescent="0.25">
      <c r="A57" s="6" t="s">
        <v>49</v>
      </c>
      <c r="B57" s="7">
        <v>575853</v>
      </c>
      <c r="C57" s="7">
        <v>1857</v>
      </c>
      <c r="D57" s="7">
        <f t="shared" si="1"/>
        <v>577710</v>
      </c>
      <c r="E57" s="7">
        <v>497411</v>
      </c>
      <c r="F57" s="7">
        <v>1418</v>
      </c>
      <c r="G57" s="7">
        <f t="shared" si="2"/>
        <v>498829</v>
      </c>
      <c r="H57" s="8">
        <f t="shared" si="3"/>
        <v>-13.621879194863967</v>
      </c>
      <c r="I57" s="8">
        <f t="shared" si="4"/>
        <v>-23.640280021540118</v>
      </c>
      <c r="J57" s="9">
        <f t="shared" si="5"/>
        <v>-13.654082498139205</v>
      </c>
    </row>
    <row r="58" spans="1:10" x14ac:dyDescent="0.25">
      <c r="A58" s="10" t="s">
        <v>58</v>
      </c>
      <c r="B58" s="3">
        <v>27925</v>
      </c>
      <c r="C58" s="3">
        <v>6352</v>
      </c>
      <c r="D58" s="3">
        <f t="shared" si="1"/>
        <v>34277</v>
      </c>
      <c r="E58" s="3">
        <v>22392</v>
      </c>
      <c r="F58" s="3">
        <v>4017</v>
      </c>
      <c r="G58" s="3">
        <f t="shared" si="2"/>
        <v>26409</v>
      </c>
      <c r="H58" s="4">
        <f t="shared" si="3"/>
        <v>-19.813786929274844</v>
      </c>
      <c r="I58" s="4">
        <f t="shared" si="4"/>
        <v>-36.760075566750629</v>
      </c>
      <c r="J58" s="5">
        <f t="shared" si="5"/>
        <v>-22.954167517577385</v>
      </c>
    </row>
    <row r="59" spans="1:10" x14ac:dyDescent="0.25">
      <c r="A59" s="6" t="s">
        <v>59</v>
      </c>
      <c r="B59" s="7">
        <v>0</v>
      </c>
      <c r="C59" s="7">
        <v>0</v>
      </c>
      <c r="D59" s="7">
        <f t="shared" si="1"/>
        <v>0</v>
      </c>
      <c r="E59" s="7">
        <v>0</v>
      </c>
      <c r="F59" s="7">
        <v>0</v>
      </c>
      <c r="G59" s="7">
        <f t="shared" si="2"/>
        <v>0</v>
      </c>
      <c r="H59" s="8">
        <f t="shared" si="3"/>
        <v>0</v>
      </c>
      <c r="I59" s="8">
        <f t="shared" si="4"/>
        <v>0</v>
      </c>
      <c r="J59" s="9">
        <f t="shared" si="5"/>
        <v>0</v>
      </c>
    </row>
    <row r="60" spans="1:10" x14ac:dyDescent="0.25">
      <c r="A60" s="11" t="s">
        <v>50</v>
      </c>
      <c r="B60" s="12">
        <f>B61-SUM(B6+B10+B20+B32+B58+B59)</f>
        <v>30103700</v>
      </c>
      <c r="C60" s="12">
        <f t="shared" ref="C60:D60" si="6">C61-SUM(C6+C10+C20+C32+C58+C59)</f>
        <v>19216601</v>
      </c>
      <c r="D60" s="12">
        <f t="shared" si="6"/>
        <v>49320301</v>
      </c>
      <c r="E60" s="12">
        <f>E61-SUM(E6+E10+E20+E32+E58+E59+E5)</f>
        <v>24458447</v>
      </c>
      <c r="F60" s="12">
        <f t="shared" ref="F60:G60" si="7">F61-SUM(F6+F10+F20+F32+F58+F59+F5)</f>
        <v>16651936</v>
      </c>
      <c r="G60" s="12">
        <f t="shared" si="7"/>
        <v>41110383</v>
      </c>
      <c r="H60" s="13">
        <f t="shared" ref="H60:J61" si="8">+IFERROR(((E60-B60)/B60)*100,0)</f>
        <v>-18.752688207761835</v>
      </c>
      <c r="I60" s="13">
        <f t="shared" si="8"/>
        <v>-13.346090705635195</v>
      </c>
      <c r="J60" s="13">
        <f t="shared" si="8"/>
        <v>-16.646123064009686</v>
      </c>
    </row>
    <row r="61" spans="1:10" x14ac:dyDescent="0.25">
      <c r="A61" s="14" t="s">
        <v>51</v>
      </c>
      <c r="B61" s="15">
        <f>SUM(B4:B59)</f>
        <v>37513878</v>
      </c>
      <c r="C61" s="15">
        <f t="shared" ref="C61:F61" si="9">SUM(C4:C59)</f>
        <v>22727869</v>
      </c>
      <c r="D61" s="15">
        <f t="shared" si="9"/>
        <v>60241747</v>
      </c>
      <c r="E61" s="15">
        <f t="shared" si="9"/>
        <v>32648367</v>
      </c>
      <c r="F61" s="15">
        <f t="shared" si="9"/>
        <v>24412023</v>
      </c>
      <c r="G61" s="15">
        <f>SUM(G4:G59)</f>
        <v>57060390</v>
      </c>
      <c r="H61" s="16">
        <f t="shared" si="8"/>
        <v>-12.969896100850997</v>
      </c>
      <c r="I61" s="16">
        <f t="shared" si="8"/>
        <v>7.4100831890574526</v>
      </c>
      <c r="J61" s="16">
        <f t="shared" si="8"/>
        <v>-5.2809839661522435</v>
      </c>
    </row>
    <row r="62" spans="1:10" x14ac:dyDescent="0.25">
      <c r="A62" s="11" t="s">
        <v>61</v>
      </c>
      <c r="B62" s="12"/>
      <c r="C62" s="12"/>
      <c r="D62" s="12">
        <v>141928</v>
      </c>
      <c r="E62" s="12"/>
      <c r="F62" s="12"/>
      <c r="G62" s="12">
        <v>99010</v>
      </c>
      <c r="H62" s="13"/>
      <c r="I62" s="13"/>
      <c r="J62" s="13">
        <f t="shared" ref="J62:J63" si="10">+IFERROR(((G62-D62)/D62)*100,0)</f>
        <v>-30.239276252747871</v>
      </c>
    </row>
    <row r="63" spans="1:10" x14ac:dyDescent="0.25">
      <c r="A63" s="11" t="s">
        <v>62</v>
      </c>
      <c r="B63" s="12"/>
      <c r="C63" s="12"/>
      <c r="D63" s="32">
        <v>2421</v>
      </c>
      <c r="E63" s="12"/>
      <c r="F63" s="12"/>
      <c r="G63" s="12">
        <v>8</v>
      </c>
      <c r="H63" s="13"/>
      <c r="I63" s="13"/>
      <c r="J63" s="13">
        <f t="shared" si="10"/>
        <v>-99.669558033870302</v>
      </c>
    </row>
    <row r="64" spans="1:10" ht="15.75" thickBot="1" x14ac:dyDescent="0.3">
      <c r="A64" s="18" t="s">
        <v>63</v>
      </c>
      <c r="B64" s="19"/>
      <c r="C64" s="19"/>
      <c r="D64" s="19">
        <f>+D62+D63</f>
        <v>144349</v>
      </c>
      <c r="E64" s="19"/>
      <c r="F64" s="19"/>
      <c r="G64" s="19">
        <f>+G62+G63</f>
        <v>99018</v>
      </c>
      <c r="H64" s="58">
        <f>+IFERROR(((G64-D64)/D64)*100,0)</f>
        <v>-31.403750632148476</v>
      </c>
      <c r="I64" s="58"/>
      <c r="J64" s="59"/>
    </row>
    <row r="65" spans="1:10" ht="15.75" thickBot="1" x14ac:dyDescent="0.3">
      <c r="A65" s="20" t="s">
        <v>64</v>
      </c>
      <c r="B65" s="33"/>
      <c r="C65" s="33"/>
      <c r="D65" s="33">
        <f>+D61+D64</f>
        <v>60386096</v>
      </c>
      <c r="E65" s="21"/>
      <c r="F65" s="21"/>
      <c r="G65" s="21">
        <f>+G61+G64</f>
        <v>57159408</v>
      </c>
      <c r="H65" s="60">
        <f>+IFERROR(((G65-D65)/D65)*100,0)</f>
        <v>-5.3434287257119584</v>
      </c>
      <c r="I65" s="60"/>
      <c r="J65" s="61"/>
    </row>
    <row r="66" spans="1:10" ht="49.5" customHeight="1" x14ac:dyDescent="0.25">
      <c r="A66" s="49" t="s">
        <v>74</v>
      </c>
      <c r="B66" s="49"/>
      <c r="C66" s="49"/>
      <c r="D66" s="49"/>
      <c r="E66" s="49"/>
      <c r="F66" s="49"/>
      <c r="G66" s="49"/>
      <c r="H66" s="49"/>
      <c r="I66" s="49"/>
      <c r="J66" s="49"/>
    </row>
  </sheetData>
  <mergeCells count="8">
    <mergeCell ref="H65:J65"/>
    <mergeCell ref="A66:J66"/>
    <mergeCell ref="A1:J1"/>
    <mergeCell ref="A2:A3"/>
    <mergeCell ref="B2:D2"/>
    <mergeCell ref="E2:G2"/>
    <mergeCell ref="H2:J2"/>
    <mergeCell ref="H64:J64"/>
  </mergeCells>
  <conditionalFormatting sqref="H8:J59">
    <cfRule type="cellIs" dxfId="17" priority="1" operator="equal">
      <formula>0</formula>
    </cfRule>
  </conditionalFormatting>
  <conditionalFormatting sqref="H4:J5">
    <cfRule type="cellIs" dxfId="16" priority="5" operator="equal">
      <formula>0</formula>
    </cfRule>
  </conditionalFormatting>
  <conditionalFormatting sqref="B4:G5">
    <cfRule type="cellIs" dxfId="15" priority="6" operator="equal">
      <formula>0</formula>
    </cfRule>
  </conditionalFormatting>
  <conditionalFormatting sqref="B6:G7">
    <cfRule type="cellIs" dxfId="14" priority="4" operator="equal">
      <formula>0</formula>
    </cfRule>
  </conditionalFormatting>
  <conditionalFormatting sqref="H6:J7">
    <cfRule type="cellIs" dxfId="13" priority="3" operator="equal">
      <formula>0</formula>
    </cfRule>
  </conditionalFormatting>
  <conditionalFormatting sqref="B8:G59">
    <cfRule type="cellIs" dxfId="12"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1" orientation="portrait" verticalDpi="597" r:id="rId1"/>
  <ignoredErrors>
    <ignoredError sqref="D5 G5 G5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zoomScale="80" zoomScaleNormal="80" workbookViewId="0">
      <selection activeCell="I42" sqref="I42"/>
    </sheetView>
  </sheetViews>
  <sheetFormatPr defaultRowHeight="15" x14ac:dyDescent="0.25"/>
  <cols>
    <col min="1" max="1" width="34" bestFit="1" customWidth="1"/>
    <col min="2" max="10" width="14.28515625" customWidth="1"/>
  </cols>
  <sheetData>
    <row r="1" spans="1:10" ht="24.75" customHeight="1" x14ac:dyDescent="0.25">
      <c r="A1" s="50" t="s">
        <v>65</v>
      </c>
      <c r="B1" s="51"/>
      <c r="C1" s="51"/>
      <c r="D1" s="51"/>
      <c r="E1" s="51"/>
      <c r="F1" s="51"/>
      <c r="G1" s="51"/>
      <c r="H1" s="51"/>
      <c r="I1" s="51"/>
      <c r="J1" s="52"/>
    </row>
    <row r="2" spans="1:10" ht="27" customHeight="1" x14ac:dyDescent="0.25">
      <c r="A2" s="62" t="s">
        <v>1</v>
      </c>
      <c r="B2" s="55" t="s">
        <v>75</v>
      </c>
      <c r="C2" s="55"/>
      <c r="D2" s="55"/>
      <c r="E2" s="55" t="s">
        <v>76</v>
      </c>
      <c r="F2" s="55"/>
      <c r="G2" s="55"/>
      <c r="H2" s="56" t="s">
        <v>72</v>
      </c>
      <c r="I2" s="56"/>
      <c r="J2" s="57"/>
    </row>
    <row r="3" spans="1:10" x14ac:dyDescent="0.25">
      <c r="A3" s="63"/>
      <c r="B3" s="1" t="s">
        <v>2</v>
      </c>
      <c r="C3" s="1" t="s">
        <v>3</v>
      </c>
      <c r="D3" s="1" t="s">
        <v>4</v>
      </c>
      <c r="E3" s="1" t="s">
        <v>2</v>
      </c>
      <c r="F3" s="1" t="s">
        <v>3</v>
      </c>
      <c r="G3" s="1" t="s">
        <v>4</v>
      </c>
      <c r="H3" s="1" t="s">
        <v>2</v>
      </c>
      <c r="I3" s="1" t="s">
        <v>3</v>
      </c>
      <c r="J3" s="2" t="s">
        <v>4</v>
      </c>
    </row>
    <row r="4" spans="1:10" x14ac:dyDescent="0.25">
      <c r="A4" s="10" t="s">
        <v>5</v>
      </c>
      <c r="B4" s="3">
        <v>41265</v>
      </c>
      <c r="C4" s="3">
        <v>101904</v>
      </c>
      <c r="D4" s="3">
        <f>SUM(B4:C4)</f>
        <v>143169</v>
      </c>
      <c r="E4" s="3">
        <v>28978</v>
      </c>
      <c r="F4" s="3">
        <v>82997</v>
      </c>
      <c r="G4" s="3">
        <f>SUM(E4:F4)</f>
        <v>111975</v>
      </c>
      <c r="H4" s="4">
        <f>+IFERROR(((E4-B4)/B4)*100,)</f>
        <v>-29.775839088816188</v>
      </c>
      <c r="I4" s="4">
        <f t="shared" ref="I4:J4" si="0">+IFERROR(((F4-C4)/C4)*100,)</f>
        <v>-18.553736850368974</v>
      </c>
      <c r="J4" s="5">
        <f t="shared" si="0"/>
        <v>-21.788236280200323</v>
      </c>
    </row>
    <row r="5" spans="1:10" x14ac:dyDescent="0.25">
      <c r="A5" s="6" t="s">
        <v>70</v>
      </c>
      <c r="B5" s="7">
        <v>0</v>
      </c>
      <c r="C5" s="7">
        <v>0</v>
      </c>
      <c r="D5" s="7">
        <f>+B5+C5</f>
        <v>0</v>
      </c>
      <c r="E5" s="7">
        <v>7715</v>
      </c>
      <c r="F5" s="7">
        <v>21187</v>
      </c>
      <c r="G5" s="7">
        <f>+E5+F5</f>
        <v>28902</v>
      </c>
      <c r="H5" s="8"/>
      <c r="I5" s="8"/>
      <c r="J5" s="9"/>
    </row>
    <row r="6" spans="1:10" x14ac:dyDescent="0.25">
      <c r="A6" s="10" t="s">
        <v>54</v>
      </c>
      <c r="B6" s="3">
        <v>44929</v>
      </c>
      <c r="C6" s="3">
        <v>24750</v>
      </c>
      <c r="D6" s="3">
        <f t="shared" ref="D6:D59" si="1">SUM(B6:C6)</f>
        <v>69679</v>
      </c>
      <c r="E6" s="3">
        <v>42146</v>
      </c>
      <c r="F6" s="3">
        <v>29428</v>
      </c>
      <c r="G6" s="3">
        <f t="shared" ref="G6:G59" si="2">SUM(E6:F6)</f>
        <v>71574</v>
      </c>
      <c r="H6" s="4">
        <f t="shared" ref="H6:H59" si="3">+IFERROR(((E6-B6)/B6)*100,)</f>
        <v>-6.1942175432348821</v>
      </c>
      <c r="I6" s="4">
        <f t="shared" ref="I6:I59" si="4">+IFERROR(((F6-C6)/C6)*100,)</f>
        <v>18.901010101010101</v>
      </c>
      <c r="J6" s="5">
        <f t="shared" ref="J6:J59" si="5">+IFERROR(((G6-D6)/D6)*100,)</f>
        <v>2.7196142309734639</v>
      </c>
    </row>
    <row r="7" spans="1:10" x14ac:dyDescent="0.25">
      <c r="A7" s="6" t="s">
        <v>6</v>
      </c>
      <c r="B7" s="7">
        <v>33671</v>
      </c>
      <c r="C7" s="7">
        <v>5056</v>
      </c>
      <c r="D7" s="7">
        <f t="shared" si="1"/>
        <v>38727</v>
      </c>
      <c r="E7" s="7">
        <v>26243</v>
      </c>
      <c r="F7" s="7">
        <v>5195</v>
      </c>
      <c r="G7" s="7">
        <f t="shared" si="2"/>
        <v>31438</v>
      </c>
      <c r="H7" s="8">
        <f t="shared" si="3"/>
        <v>-22.060526862879033</v>
      </c>
      <c r="I7" s="8">
        <f t="shared" si="4"/>
        <v>2.7492088607594938</v>
      </c>
      <c r="J7" s="9">
        <f t="shared" si="5"/>
        <v>-18.821494048080151</v>
      </c>
    </row>
    <row r="8" spans="1:10" x14ac:dyDescent="0.25">
      <c r="A8" s="10" t="s">
        <v>7</v>
      </c>
      <c r="B8" s="3">
        <v>22371</v>
      </c>
      <c r="C8" s="3">
        <v>3292</v>
      </c>
      <c r="D8" s="3">
        <f t="shared" si="1"/>
        <v>25663</v>
      </c>
      <c r="E8" s="3">
        <v>19593</v>
      </c>
      <c r="F8" s="3">
        <v>3722</v>
      </c>
      <c r="G8" s="3">
        <f t="shared" si="2"/>
        <v>23315</v>
      </c>
      <c r="H8" s="4">
        <f t="shared" si="3"/>
        <v>-12.417862411157301</v>
      </c>
      <c r="I8" s="4">
        <f t="shared" si="4"/>
        <v>13.061968408262453</v>
      </c>
      <c r="J8" s="5">
        <f t="shared" si="5"/>
        <v>-9.1493589993375668</v>
      </c>
    </row>
    <row r="9" spans="1:10" x14ac:dyDescent="0.25">
      <c r="A9" s="6" t="s">
        <v>8</v>
      </c>
      <c r="B9" s="7">
        <v>15430</v>
      </c>
      <c r="C9" s="7">
        <v>12752</v>
      </c>
      <c r="D9" s="7">
        <f t="shared" si="1"/>
        <v>28182</v>
      </c>
      <c r="E9" s="7">
        <v>14573</v>
      </c>
      <c r="F9" s="7">
        <v>18957</v>
      </c>
      <c r="G9" s="7">
        <f t="shared" si="2"/>
        <v>33530</v>
      </c>
      <c r="H9" s="8">
        <f t="shared" si="3"/>
        <v>-5.5541153596889181</v>
      </c>
      <c r="I9" s="8">
        <f t="shared" si="4"/>
        <v>48.659033877038901</v>
      </c>
      <c r="J9" s="9">
        <f t="shared" si="5"/>
        <v>18.97665176353701</v>
      </c>
    </row>
    <row r="10" spans="1:10" x14ac:dyDescent="0.25">
      <c r="A10" s="10" t="s">
        <v>55</v>
      </c>
      <c r="B10" s="3">
        <v>1018</v>
      </c>
      <c r="C10" s="3">
        <v>193</v>
      </c>
      <c r="D10" s="3">
        <f t="shared" si="1"/>
        <v>1211</v>
      </c>
      <c r="E10" s="3">
        <v>914</v>
      </c>
      <c r="F10" s="3">
        <v>394</v>
      </c>
      <c r="G10" s="3">
        <f t="shared" si="2"/>
        <v>1308</v>
      </c>
      <c r="H10" s="4">
        <f t="shared" si="3"/>
        <v>-10.216110019646365</v>
      </c>
      <c r="I10" s="4">
        <f t="shared" si="4"/>
        <v>104.14507772020724</v>
      </c>
      <c r="J10" s="5">
        <f t="shared" si="5"/>
        <v>8.0099091659785309</v>
      </c>
    </row>
    <row r="11" spans="1:10" x14ac:dyDescent="0.25">
      <c r="A11" s="6" t="s">
        <v>9</v>
      </c>
      <c r="B11" s="7">
        <v>2031</v>
      </c>
      <c r="C11" s="7">
        <v>771</v>
      </c>
      <c r="D11" s="7">
        <f t="shared" si="1"/>
        <v>2802</v>
      </c>
      <c r="E11" s="7">
        <v>1899</v>
      </c>
      <c r="F11" s="7">
        <v>1019</v>
      </c>
      <c r="G11" s="7">
        <f t="shared" si="2"/>
        <v>2918</v>
      </c>
      <c r="H11" s="8">
        <f t="shared" si="3"/>
        <v>-6.4992614475627768</v>
      </c>
      <c r="I11" s="8">
        <f t="shared" si="4"/>
        <v>32.166018158236056</v>
      </c>
      <c r="J11" s="9">
        <f t="shared" si="5"/>
        <v>4.1399000713775873</v>
      </c>
    </row>
    <row r="12" spans="1:10" x14ac:dyDescent="0.25">
      <c r="A12" s="10" t="s">
        <v>10</v>
      </c>
      <c r="B12" s="3">
        <v>3259</v>
      </c>
      <c r="C12" s="3">
        <v>296</v>
      </c>
      <c r="D12" s="3">
        <f t="shared" si="1"/>
        <v>3555</v>
      </c>
      <c r="E12" s="3">
        <v>3023</v>
      </c>
      <c r="F12" s="3">
        <v>440</v>
      </c>
      <c r="G12" s="3">
        <f t="shared" si="2"/>
        <v>3463</v>
      </c>
      <c r="H12" s="4">
        <f t="shared" si="3"/>
        <v>-7.2414851181343973</v>
      </c>
      <c r="I12" s="4">
        <f t="shared" si="4"/>
        <v>48.648648648648653</v>
      </c>
      <c r="J12" s="5">
        <f t="shared" si="5"/>
        <v>-2.5879043600562586</v>
      </c>
    </row>
    <row r="13" spans="1:10" x14ac:dyDescent="0.25">
      <c r="A13" s="6" t="s">
        <v>11</v>
      </c>
      <c r="B13" s="7">
        <v>10698</v>
      </c>
      <c r="C13" s="7">
        <v>1549</v>
      </c>
      <c r="D13" s="7">
        <f t="shared" si="1"/>
        <v>12247</v>
      </c>
      <c r="E13" s="7">
        <v>9330</v>
      </c>
      <c r="F13" s="7">
        <v>1704</v>
      </c>
      <c r="G13" s="7">
        <f t="shared" si="2"/>
        <v>11034</v>
      </c>
      <c r="H13" s="8">
        <f t="shared" si="3"/>
        <v>-12.787436904094223</v>
      </c>
      <c r="I13" s="8">
        <f t="shared" si="4"/>
        <v>10.006455777921239</v>
      </c>
      <c r="J13" s="9">
        <f t="shared" si="5"/>
        <v>-9.9044663999346785</v>
      </c>
    </row>
    <row r="14" spans="1:10" x14ac:dyDescent="0.25">
      <c r="A14" s="10" t="s">
        <v>12</v>
      </c>
      <c r="B14" s="3">
        <v>7566</v>
      </c>
      <c r="C14" s="3">
        <v>224</v>
      </c>
      <c r="D14" s="3">
        <f t="shared" si="1"/>
        <v>7790</v>
      </c>
      <c r="E14" s="3">
        <v>6272</v>
      </c>
      <c r="F14" s="3">
        <v>294</v>
      </c>
      <c r="G14" s="3">
        <f t="shared" si="2"/>
        <v>6566</v>
      </c>
      <c r="H14" s="4">
        <f t="shared" si="3"/>
        <v>-17.102828443034628</v>
      </c>
      <c r="I14" s="4">
        <f t="shared" si="4"/>
        <v>31.25</v>
      </c>
      <c r="J14" s="5">
        <f t="shared" si="5"/>
        <v>-15.712451861360718</v>
      </c>
    </row>
    <row r="15" spans="1:10" x14ac:dyDescent="0.25">
      <c r="A15" s="6" t="s">
        <v>13</v>
      </c>
      <c r="B15" s="7">
        <v>3110</v>
      </c>
      <c r="C15" s="7">
        <v>46</v>
      </c>
      <c r="D15" s="7">
        <f t="shared" si="1"/>
        <v>3156</v>
      </c>
      <c r="E15" s="7">
        <v>2268</v>
      </c>
      <c r="F15" s="7">
        <v>26</v>
      </c>
      <c r="G15" s="7">
        <f t="shared" si="2"/>
        <v>2294</v>
      </c>
      <c r="H15" s="8">
        <f t="shared" si="3"/>
        <v>-27.073954983922832</v>
      </c>
      <c r="I15" s="8">
        <f t="shared" si="4"/>
        <v>-43.478260869565219</v>
      </c>
      <c r="J15" s="9">
        <f t="shared" si="5"/>
        <v>-27.313054499366284</v>
      </c>
    </row>
    <row r="16" spans="1:10" x14ac:dyDescent="0.25">
      <c r="A16" s="10" t="s">
        <v>14</v>
      </c>
      <c r="B16" s="3">
        <v>5587</v>
      </c>
      <c r="C16" s="3">
        <v>538</v>
      </c>
      <c r="D16" s="3">
        <f t="shared" si="1"/>
        <v>6125</v>
      </c>
      <c r="E16" s="3">
        <v>4729</v>
      </c>
      <c r="F16" s="3">
        <v>613</v>
      </c>
      <c r="G16" s="3">
        <f t="shared" si="2"/>
        <v>5342</v>
      </c>
      <c r="H16" s="4">
        <f t="shared" si="3"/>
        <v>-15.357078933237874</v>
      </c>
      <c r="I16" s="4">
        <f t="shared" si="4"/>
        <v>13.940520446096654</v>
      </c>
      <c r="J16" s="5">
        <f t="shared" si="5"/>
        <v>-12.783673469387754</v>
      </c>
    </row>
    <row r="17" spans="1:10" x14ac:dyDescent="0.25">
      <c r="A17" s="6" t="s">
        <v>15</v>
      </c>
      <c r="B17" s="7">
        <v>657</v>
      </c>
      <c r="C17" s="7">
        <v>18</v>
      </c>
      <c r="D17" s="7">
        <f t="shared" si="1"/>
        <v>675</v>
      </c>
      <c r="E17" s="7">
        <v>508</v>
      </c>
      <c r="F17" s="7">
        <v>5</v>
      </c>
      <c r="G17" s="7">
        <f t="shared" si="2"/>
        <v>513</v>
      </c>
      <c r="H17" s="8">
        <f t="shared" si="3"/>
        <v>-22.67884322678843</v>
      </c>
      <c r="I17" s="8">
        <f t="shared" si="4"/>
        <v>-72.222222222222214</v>
      </c>
      <c r="J17" s="9">
        <f t="shared" si="5"/>
        <v>-24</v>
      </c>
    </row>
    <row r="18" spans="1:10" x14ac:dyDescent="0.25">
      <c r="A18" s="10" t="s">
        <v>16</v>
      </c>
      <c r="B18" s="3">
        <v>692</v>
      </c>
      <c r="C18" s="3">
        <v>4</v>
      </c>
      <c r="D18" s="3">
        <f t="shared" si="1"/>
        <v>696</v>
      </c>
      <c r="E18" s="3">
        <v>714</v>
      </c>
      <c r="F18" s="3">
        <v>0</v>
      </c>
      <c r="G18" s="3">
        <f t="shared" si="2"/>
        <v>714</v>
      </c>
      <c r="H18" s="4">
        <f t="shared" si="3"/>
        <v>3.1791907514450863</v>
      </c>
      <c r="I18" s="4">
        <f t="shared" si="4"/>
        <v>-100</v>
      </c>
      <c r="J18" s="5">
        <f t="shared" si="5"/>
        <v>2.5862068965517242</v>
      </c>
    </row>
    <row r="19" spans="1:10" x14ac:dyDescent="0.25">
      <c r="A19" s="6" t="s">
        <v>17</v>
      </c>
      <c r="B19" s="7">
        <v>431</v>
      </c>
      <c r="C19" s="7">
        <v>44</v>
      </c>
      <c r="D19" s="7">
        <f t="shared" si="1"/>
        <v>475</v>
      </c>
      <c r="E19" s="7">
        <v>412</v>
      </c>
      <c r="F19" s="7">
        <v>31</v>
      </c>
      <c r="G19" s="7">
        <f t="shared" si="2"/>
        <v>443</v>
      </c>
      <c r="H19" s="8">
        <f t="shared" si="3"/>
        <v>-4.4083526682134568</v>
      </c>
      <c r="I19" s="8">
        <f t="shared" si="4"/>
        <v>-29.545454545454547</v>
      </c>
      <c r="J19" s="9">
        <f t="shared" si="5"/>
        <v>-6.7368421052631575</v>
      </c>
    </row>
    <row r="20" spans="1:10" x14ac:dyDescent="0.25">
      <c r="A20" s="10" t="s">
        <v>56</v>
      </c>
      <c r="B20" s="3">
        <v>0</v>
      </c>
      <c r="C20" s="3">
        <v>0</v>
      </c>
      <c r="D20" s="3"/>
      <c r="E20" s="3">
        <v>0</v>
      </c>
      <c r="F20" s="3">
        <v>0</v>
      </c>
      <c r="G20" s="3"/>
      <c r="H20" s="4">
        <f t="shared" si="3"/>
        <v>0</v>
      </c>
      <c r="I20" s="4">
        <f t="shared" si="4"/>
        <v>0</v>
      </c>
      <c r="J20" s="5">
        <f t="shared" si="5"/>
        <v>0</v>
      </c>
    </row>
    <row r="21" spans="1:10" x14ac:dyDescent="0.25">
      <c r="A21" s="6" t="s">
        <v>18</v>
      </c>
      <c r="B21" s="7">
        <v>800</v>
      </c>
      <c r="C21" s="7">
        <v>36</v>
      </c>
      <c r="D21" s="7">
        <f t="shared" si="1"/>
        <v>836</v>
      </c>
      <c r="E21" s="7">
        <v>586</v>
      </c>
      <c r="F21" s="7">
        <v>22</v>
      </c>
      <c r="G21" s="7">
        <f t="shared" si="2"/>
        <v>608</v>
      </c>
      <c r="H21" s="8">
        <f t="shared" si="3"/>
        <v>-26.75</v>
      </c>
      <c r="I21" s="8">
        <f t="shared" si="4"/>
        <v>-38.888888888888893</v>
      </c>
      <c r="J21" s="9">
        <f t="shared" si="5"/>
        <v>-27.27272727272727</v>
      </c>
    </row>
    <row r="22" spans="1:10" x14ac:dyDescent="0.25">
      <c r="A22" s="10" t="s">
        <v>19</v>
      </c>
      <c r="B22" s="3">
        <v>0</v>
      </c>
      <c r="C22" s="3">
        <v>0</v>
      </c>
      <c r="D22" s="3"/>
      <c r="E22" s="3">
        <v>0</v>
      </c>
      <c r="F22" s="3">
        <v>0</v>
      </c>
      <c r="G22" s="3"/>
      <c r="H22" s="4">
        <f t="shared" si="3"/>
        <v>0</v>
      </c>
      <c r="I22" s="4">
        <f t="shared" si="4"/>
        <v>0</v>
      </c>
      <c r="J22" s="5">
        <f t="shared" si="5"/>
        <v>0</v>
      </c>
    </row>
    <row r="23" spans="1:10" x14ac:dyDescent="0.25">
      <c r="A23" s="6" t="s">
        <v>20</v>
      </c>
      <c r="B23" s="7">
        <v>1419</v>
      </c>
      <c r="C23" s="7">
        <v>20</v>
      </c>
      <c r="D23" s="7">
        <f t="shared" si="1"/>
        <v>1439</v>
      </c>
      <c r="E23" s="7">
        <v>1239</v>
      </c>
      <c r="F23" s="7">
        <v>3</v>
      </c>
      <c r="G23" s="7">
        <f t="shared" si="2"/>
        <v>1242</v>
      </c>
      <c r="H23" s="8">
        <f t="shared" si="3"/>
        <v>-12.684989429175475</v>
      </c>
      <c r="I23" s="8">
        <f t="shared" si="4"/>
        <v>-85</v>
      </c>
      <c r="J23" s="9">
        <f t="shared" si="5"/>
        <v>-13.690062543432941</v>
      </c>
    </row>
    <row r="24" spans="1:10" x14ac:dyDescent="0.25">
      <c r="A24" s="10" t="s">
        <v>21</v>
      </c>
      <c r="B24" s="3">
        <v>482</v>
      </c>
      <c r="C24" s="3">
        <v>9</v>
      </c>
      <c r="D24" s="3">
        <f t="shared" si="1"/>
        <v>491</v>
      </c>
      <c r="E24" s="3">
        <v>458</v>
      </c>
      <c r="F24" s="3">
        <v>8</v>
      </c>
      <c r="G24" s="3">
        <f t="shared" si="2"/>
        <v>466</v>
      </c>
      <c r="H24" s="4">
        <f t="shared" si="3"/>
        <v>-4.9792531120331951</v>
      </c>
      <c r="I24" s="4">
        <f t="shared" si="4"/>
        <v>-11.111111111111111</v>
      </c>
      <c r="J24" s="5">
        <f t="shared" si="5"/>
        <v>-5.0916496945010188</v>
      </c>
    </row>
    <row r="25" spans="1:10" x14ac:dyDescent="0.25">
      <c r="A25" s="6" t="s">
        <v>22</v>
      </c>
      <c r="B25" s="7">
        <v>523</v>
      </c>
      <c r="C25" s="7">
        <v>70</v>
      </c>
      <c r="D25" s="7">
        <f t="shared" si="1"/>
        <v>593</v>
      </c>
      <c r="E25" s="7">
        <v>580</v>
      </c>
      <c r="F25" s="7">
        <v>54</v>
      </c>
      <c r="G25" s="7">
        <f t="shared" si="2"/>
        <v>634</v>
      </c>
      <c r="H25" s="8">
        <f t="shared" si="3"/>
        <v>10.89866156787763</v>
      </c>
      <c r="I25" s="8">
        <f t="shared" si="4"/>
        <v>-22.857142857142858</v>
      </c>
      <c r="J25" s="9">
        <f t="shared" si="5"/>
        <v>6.9139966273187179</v>
      </c>
    </row>
    <row r="26" spans="1:10" x14ac:dyDescent="0.25">
      <c r="A26" s="10" t="s">
        <v>23</v>
      </c>
      <c r="B26" s="3">
        <v>667</v>
      </c>
      <c r="C26" s="3">
        <v>6</v>
      </c>
      <c r="D26" s="3">
        <f t="shared" si="1"/>
        <v>673</v>
      </c>
      <c r="E26" s="3">
        <v>293</v>
      </c>
      <c r="F26" s="3">
        <v>8</v>
      </c>
      <c r="G26" s="3">
        <f t="shared" si="2"/>
        <v>301</v>
      </c>
      <c r="H26" s="4">
        <f t="shared" si="3"/>
        <v>-56.071964017991007</v>
      </c>
      <c r="I26" s="4">
        <f t="shared" si="4"/>
        <v>33.333333333333329</v>
      </c>
      <c r="J26" s="5">
        <f t="shared" si="5"/>
        <v>-55.274888558692425</v>
      </c>
    </row>
    <row r="27" spans="1:10" x14ac:dyDescent="0.25">
      <c r="A27" s="6" t="s">
        <v>24</v>
      </c>
      <c r="B27" s="7">
        <v>0</v>
      </c>
      <c r="C27" s="7">
        <v>0</v>
      </c>
      <c r="D27" s="7"/>
      <c r="E27" s="7">
        <v>0</v>
      </c>
      <c r="F27" s="7">
        <v>0</v>
      </c>
      <c r="G27" s="7">
        <f t="shared" si="2"/>
        <v>0</v>
      </c>
      <c r="H27" s="8">
        <f t="shared" si="3"/>
        <v>0</v>
      </c>
      <c r="I27" s="8">
        <f t="shared" si="4"/>
        <v>0</v>
      </c>
      <c r="J27" s="9">
        <f t="shared" si="5"/>
        <v>0</v>
      </c>
    </row>
    <row r="28" spans="1:10" x14ac:dyDescent="0.25">
      <c r="A28" s="10" t="s">
        <v>25</v>
      </c>
      <c r="B28" s="3">
        <v>1371</v>
      </c>
      <c r="C28" s="3">
        <v>245</v>
      </c>
      <c r="D28" s="3">
        <f t="shared" si="1"/>
        <v>1616</v>
      </c>
      <c r="E28" s="3">
        <v>1223</v>
      </c>
      <c r="F28" s="3">
        <v>240</v>
      </c>
      <c r="G28" s="3">
        <f t="shared" si="2"/>
        <v>1463</v>
      </c>
      <c r="H28" s="4">
        <f t="shared" si="3"/>
        <v>-10.795040116703136</v>
      </c>
      <c r="I28" s="4">
        <f t="shared" si="4"/>
        <v>-2.0408163265306123</v>
      </c>
      <c r="J28" s="5">
        <f t="shared" si="5"/>
        <v>-9.467821782178218</v>
      </c>
    </row>
    <row r="29" spans="1:10" x14ac:dyDescent="0.25">
      <c r="A29" s="6" t="s">
        <v>26</v>
      </c>
      <c r="B29" s="7">
        <v>4283</v>
      </c>
      <c r="C29" s="7">
        <v>142</v>
      </c>
      <c r="D29" s="7">
        <f t="shared" si="1"/>
        <v>4425</v>
      </c>
      <c r="E29" s="7">
        <v>3542</v>
      </c>
      <c r="F29" s="7">
        <v>115</v>
      </c>
      <c r="G29" s="7">
        <f t="shared" si="2"/>
        <v>3657</v>
      </c>
      <c r="H29" s="8">
        <f t="shared" si="3"/>
        <v>-17.300957272939531</v>
      </c>
      <c r="I29" s="8">
        <f t="shared" si="4"/>
        <v>-19.014084507042252</v>
      </c>
      <c r="J29" s="9">
        <f t="shared" si="5"/>
        <v>-17.35593220338983</v>
      </c>
    </row>
    <row r="30" spans="1:10" x14ac:dyDescent="0.25">
      <c r="A30" s="10" t="s">
        <v>27</v>
      </c>
      <c r="B30" s="3">
        <v>2103</v>
      </c>
      <c r="C30" s="3">
        <v>56</v>
      </c>
      <c r="D30" s="3">
        <f t="shared" si="1"/>
        <v>2159</v>
      </c>
      <c r="E30" s="3">
        <v>1818</v>
      </c>
      <c r="F30" s="3">
        <v>43</v>
      </c>
      <c r="G30" s="3">
        <f t="shared" si="2"/>
        <v>1861</v>
      </c>
      <c r="H30" s="4">
        <f t="shared" si="3"/>
        <v>-13.552068473609131</v>
      </c>
      <c r="I30" s="4">
        <f t="shared" si="4"/>
        <v>-23.214285714285715</v>
      </c>
      <c r="J30" s="5">
        <f t="shared" si="5"/>
        <v>-13.80268642890227</v>
      </c>
    </row>
    <row r="31" spans="1:10" x14ac:dyDescent="0.25">
      <c r="A31" s="6" t="s">
        <v>28</v>
      </c>
      <c r="B31" s="7">
        <v>1031</v>
      </c>
      <c r="C31" s="7">
        <v>2</v>
      </c>
      <c r="D31" s="7">
        <f t="shared" si="1"/>
        <v>1033</v>
      </c>
      <c r="E31" s="7">
        <v>901</v>
      </c>
      <c r="F31" s="7">
        <v>3</v>
      </c>
      <c r="G31" s="7">
        <f t="shared" si="2"/>
        <v>904</v>
      </c>
      <c r="H31" s="8">
        <f t="shared" si="3"/>
        <v>-12.609117361784675</v>
      </c>
      <c r="I31" s="8">
        <f t="shared" si="4"/>
        <v>50</v>
      </c>
      <c r="J31" s="9">
        <f t="shared" si="5"/>
        <v>-12.487899322362052</v>
      </c>
    </row>
    <row r="32" spans="1:10" x14ac:dyDescent="0.25">
      <c r="A32" s="10" t="s">
        <v>57</v>
      </c>
      <c r="B32" s="3">
        <v>2</v>
      </c>
      <c r="C32" s="3">
        <v>174</v>
      </c>
      <c r="D32" s="3">
        <f t="shared" si="1"/>
        <v>176</v>
      </c>
      <c r="E32" s="3">
        <v>4</v>
      </c>
      <c r="F32" s="3">
        <v>140</v>
      </c>
      <c r="G32" s="3">
        <f t="shared" si="2"/>
        <v>144</v>
      </c>
      <c r="H32" s="4">
        <f t="shared" si="3"/>
        <v>100</v>
      </c>
      <c r="I32" s="4">
        <f t="shared" si="4"/>
        <v>-19.540229885057471</v>
      </c>
      <c r="J32" s="5">
        <f t="shared" si="5"/>
        <v>-18.181818181818183</v>
      </c>
    </row>
    <row r="33" spans="1:10" x14ac:dyDescent="0.25">
      <c r="A33" s="6" t="s">
        <v>69</v>
      </c>
      <c r="B33" s="7">
        <v>330</v>
      </c>
      <c r="C33" s="7">
        <v>0</v>
      </c>
      <c r="D33" s="7">
        <f t="shared" si="1"/>
        <v>330</v>
      </c>
      <c r="E33" s="7">
        <v>288</v>
      </c>
      <c r="F33" s="7">
        <v>0</v>
      </c>
      <c r="G33" s="7">
        <f t="shared" si="2"/>
        <v>288</v>
      </c>
      <c r="H33" s="8">
        <f t="shared" si="3"/>
        <v>-12.727272727272727</v>
      </c>
      <c r="I33" s="8">
        <f t="shared" si="4"/>
        <v>0</v>
      </c>
      <c r="J33" s="9">
        <f t="shared" si="5"/>
        <v>-12.727272727272727</v>
      </c>
    </row>
    <row r="34" spans="1:10" x14ac:dyDescent="0.25">
      <c r="A34" s="10" t="s">
        <v>29</v>
      </c>
      <c r="B34" s="3">
        <v>2251</v>
      </c>
      <c r="C34" s="3">
        <v>561</v>
      </c>
      <c r="D34" s="3">
        <f t="shared" si="1"/>
        <v>2812</v>
      </c>
      <c r="E34" s="3">
        <v>2282</v>
      </c>
      <c r="F34" s="3">
        <v>582</v>
      </c>
      <c r="G34" s="3">
        <f t="shared" si="2"/>
        <v>2864</v>
      </c>
      <c r="H34" s="4">
        <f t="shared" si="3"/>
        <v>1.3771657041314973</v>
      </c>
      <c r="I34" s="4">
        <f t="shared" si="4"/>
        <v>3.7433155080213902</v>
      </c>
      <c r="J34" s="5">
        <f t="shared" si="5"/>
        <v>1.8492176386913231</v>
      </c>
    </row>
    <row r="35" spans="1:10" x14ac:dyDescent="0.25">
      <c r="A35" s="6" t="s">
        <v>68</v>
      </c>
      <c r="B35" s="7">
        <v>621</v>
      </c>
      <c r="C35" s="7">
        <v>0</v>
      </c>
      <c r="D35" s="7">
        <f t="shared" si="1"/>
        <v>621</v>
      </c>
      <c r="E35" s="7">
        <v>568</v>
      </c>
      <c r="F35" s="7">
        <v>0</v>
      </c>
      <c r="G35" s="7">
        <f t="shared" si="2"/>
        <v>568</v>
      </c>
      <c r="H35" s="8">
        <f t="shared" si="3"/>
        <v>-8.5346215780998396</v>
      </c>
      <c r="I35" s="8">
        <f t="shared" si="4"/>
        <v>0</v>
      </c>
      <c r="J35" s="9">
        <f t="shared" si="5"/>
        <v>-8.5346215780998396</v>
      </c>
    </row>
    <row r="36" spans="1:10" x14ac:dyDescent="0.25">
      <c r="A36" s="10" t="s">
        <v>30</v>
      </c>
      <c r="B36" s="3">
        <v>216</v>
      </c>
      <c r="C36" s="3">
        <v>163</v>
      </c>
      <c r="D36" s="3">
        <f t="shared" si="1"/>
        <v>379</v>
      </c>
      <c r="E36" s="3">
        <v>214</v>
      </c>
      <c r="F36" s="3">
        <v>194</v>
      </c>
      <c r="G36" s="3">
        <f t="shared" si="2"/>
        <v>408</v>
      </c>
      <c r="H36" s="4">
        <f t="shared" si="3"/>
        <v>-0.92592592592592582</v>
      </c>
      <c r="I36" s="4">
        <f t="shared" si="4"/>
        <v>19.018404907975462</v>
      </c>
      <c r="J36" s="5">
        <f t="shared" si="5"/>
        <v>7.6517150395778364</v>
      </c>
    </row>
    <row r="37" spans="1:10" x14ac:dyDescent="0.25">
      <c r="A37" s="6" t="s">
        <v>31</v>
      </c>
      <c r="B37" s="7">
        <v>759</v>
      </c>
      <c r="C37" s="7">
        <v>8</v>
      </c>
      <c r="D37" s="7">
        <f t="shared" si="1"/>
        <v>767</v>
      </c>
      <c r="E37" s="7">
        <v>637</v>
      </c>
      <c r="F37" s="7">
        <v>0</v>
      </c>
      <c r="G37" s="7">
        <f t="shared" si="2"/>
        <v>637</v>
      </c>
      <c r="H37" s="8">
        <f t="shared" si="3"/>
        <v>-16.073781291172594</v>
      </c>
      <c r="I37" s="8">
        <f t="shared" si="4"/>
        <v>-100</v>
      </c>
      <c r="J37" s="9">
        <f t="shared" si="5"/>
        <v>-16.949152542372879</v>
      </c>
    </row>
    <row r="38" spans="1:10" x14ac:dyDescent="0.25">
      <c r="A38" s="10" t="s">
        <v>32</v>
      </c>
      <c r="B38" s="3">
        <v>1308</v>
      </c>
      <c r="C38" s="3">
        <v>0</v>
      </c>
      <c r="D38" s="3">
        <f t="shared" si="1"/>
        <v>1308</v>
      </c>
      <c r="E38" s="3">
        <v>1201</v>
      </c>
      <c r="F38" s="3">
        <v>0</v>
      </c>
      <c r="G38" s="3">
        <f t="shared" si="2"/>
        <v>1201</v>
      </c>
      <c r="H38" s="4">
        <f t="shared" si="3"/>
        <v>-8.1804281345565748</v>
      </c>
      <c r="I38" s="4">
        <f t="shared" si="4"/>
        <v>0</v>
      </c>
      <c r="J38" s="5">
        <f t="shared" si="5"/>
        <v>-8.1804281345565748</v>
      </c>
    </row>
    <row r="39" spans="1:10" x14ac:dyDescent="0.25">
      <c r="A39" s="6" t="s">
        <v>33</v>
      </c>
      <c r="B39" s="7">
        <v>228</v>
      </c>
      <c r="C39" s="7">
        <v>12</v>
      </c>
      <c r="D39" s="7">
        <f t="shared" si="1"/>
        <v>240</v>
      </c>
      <c r="E39" s="7">
        <v>161</v>
      </c>
      <c r="F39" s="7">
        <v>10</v>
      </c>
      <c r="G39" s="7">
        <f t="shared" si="2"/>
        <v>171</v>
      </c>
      <c r="H39" s="8">
        <f t="shared" si="3"/>
        <v>-29.385964912280706</v>
      </c>
      <c r="I39" s="8">
        <f t="shared" si="4"/>
        <v>-16.666666666666664</v>
      </c>
      <c r="J39" s="9">
        <f t="shared" si="5"/>
        <v>-28.749999999999996</v>
      </c>
    </row>
    <row r="40" spans="1:10" x14ac:dyDescent="0.25">
      <c r="A40" s="10" t="s">
        <v>34</v>
      </c>
      <c r="B40" s="3">
        <v>3772</v>
      </c>
      <c r="C40" s="3">
        <v>509</v>
      </c>
      <c r="D40" s="3">
        <f t="shared" si="1"/>
        <v>4281</v>
      </c>
      <c r="E40" s="3">
        <v>3862</v>
      </c>
      <c r="F40" s="3">
        <v>551</v>
      </c>
      <c r="G40" s="3">
        <f t="shared" si="2"/>
        <v>4413</v>
      </c>
      <c r="H40" s="4">
        <f t="shared" si="3"/>
        <v>2.3860021208907742</v>
      </c>
      <c r="I40" s="4">
        <f t="shared" si="4"/>
        <v>8.2514734774066802</v>
      </c>
      <c r="J40" s="5">
        <f t="shared" si="5"/>
        <v>3.0833917309039944</v>
      </c>
    </row>
    <row r="41" spans="1:10" x14ac:dyDescent="0.25">
      <c r="A41" s="6" t="s">
        <v>35</v>
      </c>
      <c r="B41" s="7">
        <v>102</v>
      </c>
      <c r="C41" s="7">
        <v>20</v>
      </c>
      <c r="D41" s="7">
        <f t="shared" si="1"/>
        <v>122</v>
      </c>
      <c r="E41" s="7">
        <v>108</v>
      </c>
      <c r="F41" s="7">
        <v>7</v>
      </c>
      <c r="G41" s="7">
        <f t="shared" si="2"/>
        <v>115</v>
      </c>
      <c r="H41" s="8">
        <f t="shared" si="3"/>
        <v>5.8823529411764701</v>
      </c>
      <c r="I41" s="8">
        <f t="shared" si="4"/>
        <v>-65</v>
      </c>
      <c r="J41" s="9">
        <f t="shared" si="5"/>
        <v>-5.7377049180327866</v>
      </c>
    </row>
    <row r="42" spans="1:10" x14ac:dyDescent="0.25">
      <c r="A42" s="10" t="s">
        <v>36</v>
      </c>
      <c r="B42" s="3">
        <v>2474</v>
      </c>
      <c r="C42" s="3">
        <v>226</v>
      </c>
      <c r="D42" s="3">
        <f t="shared" si="1"/>
        <v>2700</v>
      </c>
      <c r="E42" s="3">
        <v>2071</v>
      </c>
      <c r="F42" s="3">
        <v>227</v>
      </c>
      <c r="G42" s="3">
        <f t="shared" si="2"/>
        <v>2298</v>
      </c>
      <c r="H42" s="4">
        <f t="shared" si="3"/>
        <v>-16.289409862570736</v>
      </c>
      <c r="I42" s="41">
        <f t="shared" si="4"/>
        <v>0.44247787610619471</v>
      </c>
      <c r="J42" s="5">
        <f t="shared" si="5"/>
        <v>-14.888888888888888</v>
      </c>
    </row>
    <row r="43" spans="1:10" x14ac:dyDescent="0.25">
      <c r="A43" s="6" t="s">
        <v>37</v>
      </c>
      <c r="B43" s="7">
        <v>1890</v>
      </c>
      <c r="C43" s="7">
        <v>22</v>
      </c>
      <c r="D43" s="7">
        <f t="shared" si="1"/>
        <v>1912</v>
      </c>
      <c r="E43" s="7">
        <v>1559</v>
      </c>
      <c r="F43" s="7">
        <v>10</v>
      </c>
      <c r="G43" s="7">
        <f t="shared" si="2"/>
        <v>1569</v>
      </c>
      <c r="H43" s="8">
        <f t="shared" si="3"/>
        <v>-17.513227513227513</v>
      </c>
      <c r="I43" s="8">
        <f t="shared" si="4"/>
        <v>-54.54545454545454</v>
      </c>
      <c r="J43" s="9">
        <f t="shared" si="5"/>
        <v>-17.939330543933053</v>
      </c>
    </row>
    <row r="44" spans="1:10" x14ac:dyDescent="0.25">
      <c r="A44" s="10" t="s">
        <v>38</v>
      </c>
      <c r="B44" s="3">
        <v>1575</v>
      </c>
      <c r="C44" s="3">
        <v>20</v>
      </c>
      <c r="D44" s="3">
        <f t="shared" si="1"/>
        <v>1595</v>
      </c>
      <c r="E44" s="3">
        <v>1274</v>
      </c>
      <c r="F44" s="3">
        <v>8</v>
      </c>
      <c r="G44" s="3">
        <f t="shared" si="2"/>
        <v>1282</v>
      </c>
      <c r="H44" s="4">
        <f t="shared" si="3"/>
        <v>-19.111111111111111</v>
      </c>
      <c r="I44" s="4">
        <f t="shared" si="4"/>
        <v>-60</v>
      </c>
      <c r="J44" s="5">
        <f t="shared" si="5"/>
        <v>-19.623824451410659</v>
      </c>
    </row>
    <row r="45" spans="1:10" x14ac:dyDescent="0.25">
      <c r="A45" s="6" t="s">
        <v>71</v>
      </c>
      <c r="B45" s="7">
        <v>1056</v>
      </c>
      <c r="C45" s="7">
        <v>7</v>
      </c>
      <c r="D45" s="7">
        <f t="shared" si="1"/>
        <v>1063</v>
      </c>
      <c r="E45" s="7">
        <v>808</v>
      </c>
      <c r="F45" s="7">
        <v>1</v>
      </c>
      <c r="G45" s="7">
        <f t="shared" si="2"/>
        <v>809</v>
      </c>
      <c r="H45" s="8">
        <f t="shared" si="3"/>
        <v>-23.484848484848484</v>
      </c>
      <c r="I45" s="8">
        <f t="shared" si="4"/>
        <v>-85.714285714285708</v>
      </c>
      <c r="J45" s="9">
        <f t="shared" si="5"/>
        <v>-23.894637817497649</v>
      </c>
    </row>
    <row r="46" spans="1:10" x14ac:dyDescent="0.25">
      <c r="A46" s="10" t="s">
        <v>39</v>
      </c>
      <c r="B46" s="3">
        <v>697</v>
      </c>
      <c r="C46" s="3">
        <v>11</v>
      </c>
      <c r="D46" s="3">
        <f t="shared" si="1"/>
        <v>708</v>
      </c>
      <c r="E46" s="3">
        <v>793</v>
      </c>
      <c r="F46" s="3">
        <v>11</v>
      </c>
      <c r="G46" s="3">
        <f t="shared" si="2"/>
        <v>804</v>
      </c>
      <c r="H46" s="4">
        <f t="shared" si="3"/>
        <v>13.773314203730273</v>
      </c>
      <c r="I46" s="4">
        <f t="shared" si="4"/>
        <v>0</v>
      </c>
      <c r="J46" s="5">
        <f t="shared" si="5"/>
        <v>13.559322033898304</v>
      </c>
    </row>
    <row r="47" spans="1:10" x14ac:dyDescent="0.25">
      <c r="A47" s="6" t="s">
        <v>40</v>
      </c>
      <c r="B47" s="7">
        <v>2213</v>
      </c>
      <c r="C47" s="7">
        <v>29</v>
      </c>
      <c r="D47" s="7">
        <f t="shared" si="1"/>
        <v>2242</v>
      </c>
      <c r="E47" s="7">
        <v>2145</v>
      </c>
      <c r="F47" s="7">
        <v>29</v>
      </c>
      <c r="G47" s="7">
        <f t="shared" si="2"/>
        <v>2174</v>
      </c>
      <c r="H47" s="8">
        <f t="shared" si="3"/>
        <v>-3.0727519204699503</v>
      </c>
      <c r="I47" s="8">
        <f t="shared" si="4"/>
        <v>0</v>
      </c>
      <c r="J47" s="9">
        <f t="shared" si="5"/>
        <v>-3.0330062444246209</v>
      </c>
    </row>
    <row r="48" spans="1:10" x14ac:dyDescent="0.25">
      <c r="A48" s="10" t="s">
        <v>41</v>
      </c>
      <c r="B48" s="3">
        <v>3665</v>
      </c>
      <c r="C48" s="3">
        <v>129</v>
      </c>
      <c r="D48" s="3">
        <f t="shared" si="1"/>
        <v>3794</v>
      </c>
      <c r="E48" s="3">
        <v>3027</v>
      </c>
      <c r="F48" s="3">
        <v>125</v>
      </c>
      <c r="G48" s="3">
        <f t="shared" si="2"/>
        <v>3152</v>
      </c>
      <c r="H48" s="4">
        <f t="shared" si="3"/>
        <v>-17.407912687585267</v>
      </c>
      <c r="I48" s="4">
        <f t="shared" si="4"/>
        <v>-3.1007751937984498</v>
      </c>
      <c r="J48" s="5">
        <f t="shared" si="5"/>
        <v>-16.921454928835004</v>
      </c>
    </row>
    <row r="49" spans="1:10" x14ac:dyDescent="0.25">
      <c r="A49" s="6" t="s">
        <v>42</v>
      </c>
      <c r="B49" s="7">
        <v>0</v>
      </c>
      <c r="C49" s="7">
        <v>0</v>
      </c>
      <c r="D49" s="7">
        <f t="shared" si="1"/>
        <v>0</v>
      </c>
      <c r="E49" s="7">
        <v>38</v>
      </c>
      <c r="F49" s="7">
        <v>0</v>
      </c>
      <c r="G49" s="7">
        <f t="shared" si="2"/>
        <v>38</v>
      </c>
      <c r="H49" s="8">
        <f t="shared" si="3"/>
        <v>0</v>
      </c>
      <c r="I49" s="8">
        <f t="shared" si="4"/>
        <v>0</v>
      </c>
      <c r="J49" s="9">
        <f t="shared" si="5"/>
        <v>0</v>
      </c>
    </row>
    <row r="50" spans="1:10" x14ac:dyDescent="0.25">
      <c r="A50" s="10" t="s">
        <v>43</v>
      </c>
      <c r="B50" s="3">
        <v>438</v>
      </c>
      <c r="C50" s="3">
        <v>3</v>
      </c>
      <c r="D50" s="3">
        <f t="shared" si="1"/>
        <v>441</v>
      </c>
      <c r="E50" s="3">
        <v>335</v>
      </c>
      <c r="F50" s="3">
        <v>0</v>
      </c>
      <c r="G50" s="3">
        <f t="shared" si="2"/>
        <v>335</v>
      </c>
      <c r="H50" s="4">
        <f t="shared" si="3"/>
        <v>-23.515981735159816</v>
      </c>
      <c r="I50" s="4">
        <f t="shared" si="4"/>
        <v>-100</v>
      </c>
      <c r="J50" s="5">
        <f t="shared" si="5"/>
        <v>-24.036281179138321</v>
      </c>
    </row>
    <row r="51" spans="1:10" x14ac:dyDescent="0.25">
      <c r="A51" s="6" t="s">
        <v>44</v>
      </c>
      <c r="B51" s="7">
        <v>1150</v>
      </c>
      <c r="C51" s="7">
        <v>36</v>
      </c>
      <c r="D51" s="7">
        <f t="shared" si="1"/>
        <v>1186</v>
      </c>
      <c r="E51" s="7">
        <v>1114</v>
      </c>
      <c r="F51" s="7">
        <v>13</v>
      </c>
      <c r="G51" s="7">
        <f t="shared" si="2"/>
        <v>1127</v>
      </c>
      <c r="H51" s="8">
        <f t="shared" si="3"/>
        <v>-3.1304347826086958</v>
      </c>
      <c r="I51" s="8">
        <f t="shared" si="4"/>
        <v>-63.888888888888886</v>
      </c>
      <c r="J51" s="9">
        <f t="shared" si="5"/>
        <v>-4.9747048903878586</v>
      </c>
    </row>
    <row r="52" spans="1:10" x14ac:dyDescent="0.25">
      <c r="A52" s="10" t="s">
        <v>45</v>
      </c>
      <c r="B52" s="3">
        <v>2103</v>
      </c>
      <c r="C52" s="3">
        <v>84</v>
      </c>
      <c r="D52" s="3">
        <f t="shared" si="1"/>
        <v>2187</v>
      </c>
      <c r="E52" s="3">
        <v>1585</v>
      </c>
      <c r="F52" s="3">
        <v>48</v>
      </c>
      <c r="G52" s="3">
        <f t="shared" si="2"/>
        <v>1633</v>
      </c>
      <c r="H52" s="4">
        <f t="shared" si="3"/>
        <v>-24.631478839752734</v>
      </c>
      <c r="I52" s="4">
        <f t="shared" si="4"/>
        <v>-42.857142857142854</v>
      </c>
      <c r="J52" s="5">
        <f t="shared" si="5"/>
        <v>-25.331504343850025</v>
      </c>
    </row>
    <row r="53" spans="1:10" x14ac:dyDescent="0.25">
      <c r="A53" s="6" t="s">
        <v>46</v>
      </c>
      <c r="B53" s="7">
        <v>897</v>
      </c>
      <c r="C53" s="7">
        <v>0</v>
      </c>
      <c r="D53" s="7">
        <f t="shared" si="1"/>
        <v>897</v>
      </c>
      <c r="E53" s="7">
        <v>804</v>
      </c>
      <c r="F53" s="7">
        <v>0</v>
      </c>
      <c r="G53" s="7">
        <f t="shared" si="2"/>
        <v>804</v>
      </c>
      <c r="H53" s="8">
        <f t="shared" si="3"/>
        <v>-10.367892976588628</v>
      </c>
      <c r="I53" s="8">
        <f t="shared" si="4"/>
        <v>0</v>
      </c>
      <c r="J53" s="9">
        <f t="shared" si="5"/>
        <v>-10.367892976588628</v>
      </c>
    </row>
    <row r="54" spans="1:10" x14ac:dyDescent="0.25">
      <c r="A54" s="10" t="s">
        <v>73</v>
      </c>
      <c r="B54" s="3">
        <v>242</v>
      </c>
      <c r="C54" s="3">
        <v>22</v>
      </c>
      <c r="D54" s="3">
        <f t="shared" si="1"/>
        <v>264</v>
      </c>
      <c r="E54" s="3">
        <v>164</v>
      </c>
      <c r="F54" s="3">
        <v>18</v>
      </c>
      <c r="G54" s="3">
        <f t="shared" si="2"/>
        <v>182</v>
      </c>
      <c r="H54" s="4">
        <f t="shared" si="3"/>
        <v>-32.231404958677686</v>
      </c>
      <c r="I54" s="4">
        <f t="shared" si="4"/>
        <v>-18.181818181818183</v>
      </c>
      <c r="J54" s="5">
        <f t="shared" si="5"/>
        <v>-31.060606060606062</v>
      </c>
    </row>
    <row r="55" spans="1:10" x14ac:dyDescent="0.25">
      <c r="A55" s="6" t="s">
        <v>47</v>
      </c>
      <c r="B55" s="7">
        <v>0</v>
      </c>
      <c r="C55" s="7">
        <v>0</v>
      </c>
      <c r="D55" s="7">
        <f t="shared" si="1"/>
        <v>0</v>
      </c>
      <c r="E55" s="7">
        <v>0</v>
      </c>
      <c r="F55" s="7">
        <v>0</v>
      </c>
      <c r="G55" s="7">
        <f t="shared" si="2"/>
        <v>0</v>
      </c>
      <c r="H55" s="8">
        <f t="shared" si="3"/>
        <v>0</v>
      </c>
      <c r="I55" s="8">
        <f t="shared" si="4"/>
        <v>0</v>
      </c>
      <c r="J55" s="9">
        <f t="shared" si="5"/>
        <v>0</v>
      </c>
    </row>
    <row r="56" spans="1:10" x14ac:dyDescent="0.25">
      <c r="A56" s="10" t="s">
        <v>48</v>
      </c>
      <c r="B56" s="3">
        <v>87</v>
      </c>
      <c r="C56" s="3">
        <v>0</v>
      </c>
      <c r="D56" s="3">
        <f t="shared" si="1"/>
        <v>87</v>
      </c>
      <c r="E56" s="3">
        <v>82</v>
      </c>
      <c r="F56" s="3">
        <v>6</v>
      </c>
      <c r="G56" s="3">
        <f>+E56+F56</f>
        <v>88</v>
      </c>
      <c r="H56" s="4">
        <f t="shared" si="3"/>
        <v>-5.7471264367816088</v>
      </c>
      <c r="I56" s="4">
        <f t="shared" si="4"/>
        <v>0</v>
      </c>
      <c r="J56" s="5">
        <f t="shared" si="5"/>
        <v>1.1494252873563218</v>
      </c>
    </row>
    <row r="57" spans="1:10" x14ac:dyDescent="0.25">
      <c r="A57" s="6" t="s">
        <v>49</v>
      </c>
      <c r="B57" s="7">
        <v>3499</v>
      </c>
      <c r="C57" s="7">
        <v>16</v>
      </c>
      <c r="D57" s="7">
        <f t="shared" si="1"/>
        <v>3515</v>
      </c>
      <c r="E57" s="7">
        <v>2924</v>
      </c>
      <c r="F57" s="7">
        <v>14</v>
      </c>
      <c r="G57" s="7">
        <f t="shared" si="2"/>
        <v>2938</v>
      </c>
      <c r="H57" s="8">
        <f t="shared" si="3"/>
        <v>-16.433266647613603</v>
      </c>
      <c r="I57" s="8">
        <f t="shared" si="4"/>
        <v>-12.5</v>
      </c>
      <c r="J57" s="9">
        <f t="shared" si="5"/>
        <v>-16.415362731152207</v>
      </c>
    </row>
    <row r="58" spans="1:10" x14ac:dyDescent="0.25">
      <c r="A58" s="10" t="s">
        <v>58</v>
      </c>
      <c r="B58" s="3">
        <v>222</v>
      </c>
      <c r="C58" s="3">
        <v>42</v>
      </c>
      <c r="D58" s="3">
        <f t="shared" si="1"/>
        <v>264</v>
      </c>
      <c r="E58" s="3">
        <v>198</v>
      </c>
      <c r="F58" s="3">
        <v>26</v>
      </c>
      <c r="G58" s="3">
        <f t="shared" si="2"/>
        <v>224</v>
      </c>
      <c r="H58" s="4">
        <f t="shared" si="3"/>
        <v>-10.810810810810811</v>
      </c>
      <c r="I58" s="4">
        <f t="shared" si="4"/>
        <v>-38.095238095238095</v>
      </c>
      <c r="J58" s="5">
        <f t="shared" si="5"/>
        <v>-15.151515151515152</v>
      </c>
    </row>
    <row r="59" spans="1:10" x14ac:dyDescent="0.25">
      <c r="A59" s="6" t="s">
        <v>59</v>
      </c>
      <c r="B59" s="7">
        <v>0</v>
      </c>
      <c r="C59" s="7">
        <v>0</v>
      </c>
      <c r="D59" s="7">
        <f t="shared" si="1"/>
        <v>0</v>
      </c>
      <c r="E59" s="7">
        <v>0</v>
      </c>
      <c r="F59" s="7">
        <v>0</v>
      </c>
      <c r="G59" s="7">
        <f t="shared" si="2"/>
        <v>0</v>
      </c>
      <c r="H59" s="8">
        <f t="shared" si="3"/>
        <v>0</v>
      </c>
      <c r="I59" s="8">
        <f t="shared" si="4"/>
        <v>0</v>
      </c>
      <c r="J59" s="9">
        <f t="shared" si="5"/>
        <v>0</v>
      </c>
    </row>
    <row r="60" spans="1:10" x14ac:dyDescent="0.25">
      <c r="A60" s="11" t="s">
        <v>50</v>
      </c>
      <c r="B60" s="22">
        <f>+B61-SUM(B6+B10+B20+B32+B58+B59)</f>
        <v>191020</v>
      </c>
      <c r="C60" s="22">
        <f t="shared" ref="C60:D60" si="6">+C61-SUM(C6+C10+C20+C32+C58+C59)</f>
        <v>128958</v>
      </c>
      <c r="D60" s="22">
        <f t="shared" si="6"/>
        <v>319978</v>
      </c>
      <c r="E60" s="22">
        <f>+E61-SUM(E6+E10+E20+E32+E58+E59+E5)</f>
        <v>157226</v>
      </c>
      <c r="F60" s="22">
        <f t="shared" ref="F60:G60" si="7">+F61-SUM(F6+F10+F20+F32+F58+F59+F5)</f>
        <v>117353</v>
      </c>
      <c r="G60" s="22">
        <f t="shared" si="7"/>
        <v>274579</v>
      </c>
      <c r="H60" s="23">
        <f>+IFERROR(((E60-B60)/B60)*100,0)</f>
        <v>-17.691341220814575</v>
      </c>
      <c r="I60" s="23">
        <f t="shared" ref="I60:J60" si="8">+IFERROR(((F60-C60)/C60)*100,0)</f>
        <v>-8.9990539555514193</v>
      </c>
      <c r="J60" s="23">
        <f t="shared" si="8"/>
        <v>-14.188162936201865</v>
      </c>
    </row>
    <row r="61" spans="1:10" x14ac:dyDescent="0.25">
      <c r="A61" s="14" t="s">
        <v>51</v>
      </c>
      <c r="B61" s="24">
        <f>SUM(B4:B59)</f>
        <v>237191</v>
      </c>
      <c r="C61" s="24">
        <f t="shared" ref="C61:G61" si="9">SUM(C4:C59)</f>
        <v>154117</v>
      </c>
      <c r="D61" s="24">
        <f t="shared" si="9"/>
        <v>391308</v>
      </c>
      <c r="E61" s="24">
        <f t="shared" si="9"/>
        <v>208203</v>
      </c>
      <c r="F61" s="24">
        <f t="shared" si="9"/>
        <v>168528</v>
      </c>
      <c r="G61" s="24">
        <f t="shared" si="9"/>
        <v>376731</v>
      </c>
      <c r="H61" s="25">
        <f>+IFERROR(((E61-B61)/B61)*100,0)</f>
        <v>-12.221374335451177</v>
      </c>
      <c r="I61" s="25">
        <f t="shared" ref="I61" si="10">+IFERROR(((F61-C61)/C61)*100,0)</f>
        <v>9.3506881135760498</v>
      </c>
      <c r="J61" s="25">
        <f t="shared" ref="J61" si="11">+IFERROR(((G61-D61)/D61)*100,0)</f>
        <v>-3.725198564813395</v>
      </c>
    </row>
    <row r="62" spans="1:10" x14ac:dyDescent="0.25">
      <c r="A62" s="26"/>
      <c r="B62" s="27"/>
      <c r="C62" s="27"/>
      <c r="D62" s="27"/>
      <c r="E62" s="27"/>
      <c r="F62" s="27"/>
      <c r="G62" s="27"/>
      <c r="H62" s="27"/>
      <c r="I62" s="27"/>
      <c r="J62" s="28"/>
    </row>
    <row r="63" spans="1:10" x14ac:dyDescent="0.25">
      <c r="A63" s="26"/>
      <c r="B63" s="27"/>
      <c r="C63" s="27"/>
      <c r="D63" s="27"/>
      <c r="E63" s="27"/>
      <c r="F63" s="27"/>
      <c r="G63" s="27"/>
      <c r="H63" s="27"/>
      <c r="I63" s="27"/>
      <c r="J63" s="28"/>
    </row>
    <row r="64" spans="1:10" ht="15.75" thickBot="1" x14ac:dyDescent="0.3">
      <c r="A64" s="29"/>
      <c r="B64" s="30"/>
      <c r="C64" s="30"/>
      <c r="D64" s="30"/>
      <c r="E64" s="30"/>
      <c r="F64" s="30"/>
      <c r="G64" s="30"/>
      <c r="H64" s="30"/>
      <c r="I64" s="30"/>
      <c r="J64" s="31"/>
    </row>
    <row r="65" spans="1:10" ht="50.25" customHeight="1" x14ac:dyDescent="0.25">
      <c r="A65" s="49" t="s">
        <v>74</v>
      </c>
      <c r="B65" s="49"/>
      <c r="C65" s="49"/>
      <c r="D65" s="49"/>
      <c r="E65" s="49"/>
      <c r="F65" s="49"/>
      <c r="G65" s="49"/>
      <c r="H65" s="49"/>
      <c r="I65" s="49"/>
      <c r="J65" s="49"/>
    </row>
  </sheetData>
  <mergeCells count="6">
    <mergeCell ref="A65:J65"/>
    <mergeCell ref="A1:J1"/>
    <mergeCell ref="A2:A3"/>
    <mergeCell ref="B2:D2"/>
    <mergeCell ref="E2:G2"/>
    <mergeCell ref="H2:J2"/>
  </mergeCells>
  <conditionalFormatting sqref="H8:J59">
    <cfRule type="cellIs" dxfId="11" priority="1" operator="equal">
      <formula>0</formula>
    </cfRule>
  </conditionalFormatting>
  <conditionalFormatting sqref="H4:J5">
    <cfRule type="cellIs" dxfId="10" priority="5" operator="equal">
      <formula>0</formula>
    </cfRule>
  </conditionalFormatting>
  <conditionalFormatting sqref="B4:G5">
    <cfRule type="cellIs" dxfId="9" priority="6" operator="equal">
      <formula>0</formula>
    </cfRule>
  </conditionalFormatting>
  <conditionalFormatting sqref="B6:G7">
    <cfRule type="cellIs" dxfId="8" priority="4" operator="equal">
      <formula>0</formula>
    </cfRule>
  </conditionalFormatting>
  <conditionalFormatting sqref="H6:J7">
    <cfRule type="cellIs" dxfId="7" priority="3" operator="equal">
      <formula>0</formula>
    </cfRule>
  </conditionalFormatting>
  <conditionalFormatting sqref="B8:G59">
    <cfRule type="cellIs" dxfId="6"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ignoredErrors>
    <ignoredError sqref="D5 G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abSelected="1" zoomScale="80" zoomScaleNormal="80" workbookViewId="0">
      <selection activeCell="H9" sqref="H9"/>
    </sheetView>
  </sheetViews>
  <sheetFormatPr defaultRowHeight="15" x14ac:dyDescent="0.25"/>
  <cols>
    <col min="1" max="1" width="34" bestFit="1" customWidth="1"/>
    <col min="2" max="10" width="14.28515625" customWidth="1"/>
  </cols>
  <sheetData>
    <row r="1" spans="1:10" ht="18" customHeight="1" x14ac:dyDescent="0.25">
      <c r="A1" s="50" t="s">
        <v>66</v>
      </c>
      <c r="B1" s="51"/>
      <c r="C1" s="51"/>
      <c r="D1" s="51"/>
      <c r="E1" s="51"/>
      <c r="F1" s="51"/>
      <c r="G1" s="51"/>
      <c r="H1" s="51"/>
      <c r="I1" s="51"/>
      <c r="J1" s="52"/>
    </row>
    <row r="2" spans="1:10" ht="30" customHeight="1" x14ac:dyDescent="0.25">
      <c r="A2" s="62" t="s">
        <v>1</v>
      </c>
      <c r="B2" s="55" t="s">
        <v>75</v>
      </c>
      <c r="C2" s="55"/>
      <c r="D2" s="55"/>
      <c r="E2" s="55" t="s">
        <v>76</v>
      </c>
      <c r="F2" s="55"/>
      <c r="G2" s="55"/>
      <c r="H2" s="56" t="s">
        <v>72</v>
      </c>
      <c r="I2" s="56"/>
      <c r="J2" s="57"/>
    </row>
    <row r="3" spans="1:10" x14ac:dyDescent="0.25">
      <c r="A3" s="63"/>
      <c r="B3" s="1" t="s">
        <v>2</v>
      </c>
      <c r="C3" s="1" t="s">
        <v>3</v>
      </c>
      <c r="D3" s="1" t="s">
        <v>4</v>
      </c>
      <c r="E3" s="1" t="s">
        <v>2</v>
      </c>
      <c r="F3" s="1" t="s">
        <v>3</v>
      </c>
      <c r="G3" s="1" t="s">
        <v>4</v>
      </c>
      <c r="H3" s="1" t="s">
        <v>2</v>
      </c>
      <c r="I3" s="1" t="s">
        <v>3</v>
      </c>
      <c r="J3" s="2" t="s">
        <v>4</v>
      </c>
    </row>
    <row r="4" spans="1:10" x14ac:dyDescent="0.25">
      <c r="A4" s="10" t="s">
        <v>5</v>
      </c>
      <c r="B4" s="3">
        <v>59668.845000000001</v>
      </c>
      <c r="C4" s="3">
        <v>690646.25200000021</v>
      </c>
      <c r="D4" s="3">
        <f>SUM(B4:C4)</f>
        <v>750315.09700000018</v>
      </c>
      <c r="E4" s="3">
        <v>38522</v>
      </c>
      <c r="F4" s="3">
        <v>599643</v>
      </c>
      <c r="G4" s="3">
        <f>SUM(E4:F4)</f>
        <v>638165</v>
      </c>
      <c r="H4" s="4">
        <f>+IFERROR(((E4-B4)/B4)*100,0)</f>
        <v>-35.440345795196812</v>
      </c>
      <c r="I4" s="4">
        <f t="shared" ref="I4:J4" si="0">+IFERROR(((F4-C4)/C4)*100,0)</f>
        <v>-13.17653599602828</v>
      </c>
      <c r="J4" s="5">
        <f t="shared" si="0"/>
        <v>-14.947066565555211</v>
      </c>
    </row>
    <row r="5" spans="1:10" x14ac:dyDescent="0.25">
      <c r="A5" s="6" t="s">
        <v>70</v>
      </c>
      <c r="B5" s="7">
        <v>0</v>
      </c>
      <c r="C5" s="7">
        <v>0</v>
      </c>
      <c r="D5" s="7">
        <f>+B5+C5</f>
        <v>0</v>
      </c>
      <c r="E5" s="7">
        <v>9534</v>
      </c>
      <c r="F5" s="7">
        <v>50529</v>
      </c>
      <c r="G5" s="7">
        <f>+E5+F5</f>
        <v>60063</v>
      </c>
      <c r="H5" s="8"/>
      <c r="I5" s="8"/>
      <c r="J5" s="9"/>
    </row>
    <row r="6" spans="1:10" x14ac:dyDescent="0.25">
      <c r="A6" s="10" t="s">
        <v>54</v>
      </c>
      <c r="B6" s="3">
        <v>43770.592000000004</v>
      </c>
      <c r="C6" s="3">
        <v>69036.010999999999</v>
      </c>
      <c r="D6" s="3">
        <f t="shared" ref="D6:D59" si="1">SUM(B6:C6)</f>
        <v>112806.603</v>
      </c>
      <c r="E6" s="3">
        <v>45872.269</v>
      </c>
      <c r="F6" s="3">
        <v>68362.671999999991</v>
      </c>
      <c r="G6" s="3">
        <f t="shared" ref="G6:G59" si="2">SUM(E6:F6)</f>
        <v>114234.94099999999</v>
      </c>
      <c r="H6" s="4">
        <f t="shared" ref="H6:H59" si="3">+IFERROR(((E6-B6)/B6)*100,0)</f>
        <v>4.8015731658369987</v>
      </c>
      <c r="I6" s="4">
        <f t="shared" ref="I6:I60" si="4">+IFERROR(((F6-C6)/C6)*100,0)</f>
        <v>-0.97534459225925907</v>
      </c>
      <c r="J6" s="5">
        <f t="shared" ref="J6:J60" si="5">+IFERROR(((G6-D6)/D6)*100,0)</f>
        <v>1.26618297334952</v>
      </c>
    </row>
    <row r="7" spans="1:10" x14ac:dyDescent="0.25">
      <c r="A7" s="6" t="s">
        <v>6</v>
      </c>
      <c r="B7" s="7">
        <v>33463.756000000001</v>
      </c>
      <c r="C7" s="7">
        <v>10766.479999999998</v>
      </c>
      <c r="D7" s="7">
        <f t="shared" si="1"/>
        <v>44230.235999999997</v>
      </c>
      <c r="E7" s="7">
        <v>26181</v>
      </c>
      <c r="F7" s="7">
        <v>10556</v>
      </c>
      <c r="G7" s="7">
        <f t="shared" si="2"/>
        <v>36737</v>
      </c>
      <c r="H7" s="8">
        <f t="shared" si="3"/>
        <v>-21.763115891712818</v>
      </c>
      <c r="I7" s="8">
        <f t="shared" si="4"/>
        <v>-1.9549564946017433</v>
      </c>
      <c r="J7" s="9">
        <f t="shared" si="5"/>
        <v>-16.941433457420388</v>
      </c>
    </row>
    <row r="8" spans="1:10" x14ac:dyDescent="0.25">
      <c r="A8" s="10" t="s">
        <v>7</v>
      </c>
      <c r="B8" s="3">
        <v>25782.034</v>
      </c>
      <c r="C8" s="3">
        <v>10037.120999999999</v>
      </c>
      <c r="D8" s="3">
        <f t="shared" si="1"/>
        <v>35819.154999999999</v>
      </c>
      <c r="E8" s="3">
        <v>29583</v>
      </c>
      <c r="F8" s="3">
        <v>10801</v>
      </c>
      <c r="G8" s="3">
        <f t="shared" si="2"/>
        <v>40384</v>
      </c>
      <c r="H8" s="4">
        <f t="shared" si="3"/>
        <v>14.742692527672565</v>
      </c>
      <c r="I8" s="4">
        <f t="shared" si="4"/>
        <v>7.6105389184807164</v>
      </c>
      <c r="J8" s="5">
        <f t="shared" si="5"/>
        <v>12.744144857688578</v>
      </c>
    </row>
    <row r="9" spans="1:10" x14ac:dyDescent="0.25">
      <c r="A9" s="6" t="s">
        <v>8</v>
      </c>
      <c r="B9" s="7">
        <v>19518.031999999999</v>
      </c>
      <c r="C9" s="7">
        <v>27235.263000000006</v>
      </c>
      <c r="D9" s="7">
        <f t="shared" si="1"/>
        <v>46753.295000000006</v>
      </c>
      <c r="E9" s="7">
        <v>19570</v>
      </c>
      <c r="F9" s="7">
        <v>39059</v>
      </c>
      <c r="G9" s="7">
        <f t="shared" si="2"/>
        <v>58629</v>
      </c>
      <c r="H9" s="39">
        <f t="shared" si="3"/>
        <v>0.26625635207484422</v>
      </c>
      <c r="I9" s="8">
        <f t="shared" si="4"/>
        <v>43.413338802713199</v>
      </c>
      <c r="J9" s="9">
        <f t="shared" si="5"/>
        <v>25.400787260020905</v>
      </c>
    </row>
    <row r="10" spans="1:10" x14ac:dyDescent="0.25">
      <c r="A10" s="10" t="s">
        <v>55</v>
      </c>
      <c r="B10" s="3">
        <v>1204.2570000000001</v>
      </c>
      <c r="C10" s="3">
        <v>321.44499999999999</v>
      </c>
      <c r="D10" s="3">
        <f t="shared" si="1"/>
        <v>1525.702</v>
      </c>
      <c r="E10" s="3">
        <v>1030</v>
      </c>
      <c r="F10" s="3">
        <v>625</v>
      </c>
      <c r="G10" s="3">
        <f t="shared" si="2"/>
        <v>1655</v>
      </c>
      <c r="H10" s="4">
        <f t="shared" si="3"/>
        <v>-14.470084043522277</v>
      </c>
      <c r="I10" s="4">
        <f t="shared" si="4"/>
        <v>94.434506680769658</v>
      </c>
      <c r="J10" s="5">
        <f t="shared" si="5"/>
        <v>8.4746562565953258</v>
      </c>
    </row>
    <row r="11" spans="1:10" x14ac:dyDescent="0.25">
      <c r="A11" s="6" t="s">
        <v>9</v>
      </c>
      <c r="B11" s="7">
        <v>2247.5230000000001</v>
      </c>
      <c r="C11" s="7">
        <v>1515.9699999999998</v>
      </c>
      <c r="D11" s="7">
        <f t="shared" si="1"/>
        <v>3763.4929999999999</v>
      </c>
      <c r="E11" s="7">
        <v>2551</v>
      </c>
      <c r="F11" s="7">
        <v>1887</v>
      </c>
      <c r="G11" s="7">
        <f t="shared" si="2"/>
        <v>4438</v>
      </c>
      <c r="H11" s="8">
        <f t="shared" si="3"/>
        <v>13.502731673936145</v>
      </c>
      <c r="I11" s="8">
        <f t="shared" si="4"/>
        <v>24.474758735331189</v>
      </c>
      <c r="J11" s="9">
        <f t="shared" si="5"/>
        <v>17.922366269845593</v>
      </c>
    </row>
    <row r="12" spans="1:10" x14ac:dyDescent="0.25">
      <c r="A12" s="10" t="s">
        <v>10</v>
      </c>
      <c r="B12" s="3">
        <v>3023.0369999999994</v>
      </c>
      <c r="C12" s="3">
        <v>546.01900000000001</v>
      </c>
      <c r="D12" s="3">
        <f t="shared" si="1"/>
        <v>3569.0559999999996</v>
      </c>
      <c r="E12" s="3">
        <v>2796</v>
      </c>
      <c r="F12" s="3">
        <v>669</v>
      </c>
      <c r="G12" s="3">
        <f t="shared" si="2"/>
        <v>3465</v>
      </c>
      <c r="H12" s="4">
        <f t="shared" si="3"/>
        <v>-7.5102289518785046</v>
      </c>
      <c r="I12" s="4">
        <f t="shared" si="4"/>
        <v>22.523208899324015</v>
      </c>
      <c r="J12" s="5">
        <f t="shared" si="5"/>
        <v>-2.9155048281674372</v>
      </c>
    </row>
    <row r="13" spans="1:10" x14ac:dyDescent="0.25">
      <c r="A13" s="6" t="s">
        <v>11</v>
      </c>
      <c r="B13" s="7">
        <v>12503.786</v>
      </c>
      <c r="C13" s="7">
        <v>3280.6220000000003</v>
      </c>
      <c r="D13" s="7">
        <f t="shared" si="1"/>
        <v>15784.407999999999</v>
      </c>
      <c r="E13" s="7">
        <v>10934</v>
      </c>
      <c r="F13" s="7">
        <v>3110</v>
      </c>
      <c r="G13" s="7">
        <f t="shared" si="2"/>
        <v>14044</v>
      </c>
      <c r="H13" s="8">
        <f t="shared" si="3"/>
        <v>-12.554485497432537</v>
      </c>
      <c r="I13" s="8">
        <f t="shared" si="4"/>
        <v>-5.2009039749169599</v>
      </c>
      <c r="J13" s="9">
        <f t="shared" si="5"/>
        <v>-11.026121473798698</v>
      </c>
    </row>
    <row r="14" spans="1:10" x14ac:dyDescent="0.25">
      <c r="A14" s="10" t="s">
        <v>12</v>
      </c>
      <c r="B14" s="3">
        <v>8280.2459999999992</v>
      </c>
      <c r="C14" s="3">
        <v>645.26800000000003</v>
      </c>
      <c r="D14" s="3">
        <f t="shared" si="1"/>
        <v>8925.5139999999992</v>
      </c>
      <c r="E14" s="3">
        <v>7478</v>
      </c>
      <c r="F14" s="3">
        <v>742</v>
      </c>
      <c r="G14" s="3">
        <f t="shared" si="2"/>
        <v>8220</v>
      </c>
      <c r="H14" s="4">
        <f t="shared" si="3"/>
        <v>-9.6886735007631319</v>
      </c>
      <c r="I14" s="4">
        <f t="shared" si="4"/>
        <v>14.990980491826647</v>
      </c>
      <c r="J14" s="5">
        <f t="shared" si="5"/>
        <v>-7.9044635412593527</v>
      </c>
    </row>
    <row r="15" spans="1:10" x14ac:dyDescent="0.25">
      <c r="A15" s="6" t="s">
        <v>13</v>
      </c>
      <c r="B15" s="7">
        <v>3574.6870000000008</v>
      </c>
      <c r="C15" s="7">
        <v>90.507999999999996</v>
      </c>
      <c r="D15" s="7">
        <f t="shared" si="1"/>
        <v>3665.1950000000006</v>
      </c>
      <c r="E15" s="7">
        <v>2784</v>
      </c>
      <c r="F15" s="7">
        <v>101</v>
      </c>
      <c r="G15" s="7">
        <f t="shared" si="2"/>
        <v>2885</v>
      </c>
      <c r="H15" s="8">
        <f t="shared" si="3"/>
        <v>-22.119055458561846</v>
      </c>
      <c r="I15" s="8">
        <f t="shared" si="4"/>
        <v>11.592345428028466</v>
      </c>
      <c r="J15" s="9">
        <f t="shared" si="5"/>
        <v>-21.286589117359391</v>
      </c>
    </row>
    <row r="16" spans="1:10" x14ac:dyDescent="0.25">
      <c r="A16" s="10" t="s">
        <v>14</v>
      </c>
      <c r="B16" s="3">
        <v>6318.3709999999992</v>
      </c>
      <c r="C16" s="3">
        <v>1392.56</v>
      </c>
      <c r="D16" s="3">
        <f t="shared" si="1"/>
        <v>7710.9309999999987</v>
      </c>
      <c r="E16" s="3">
        <v>5686</v>
      </c>
      <c r="F16" s="3">
        <v>1339</v>
      </c>
      <c r="G16" s="3">
        <f t="shared" si="2"/>
        <v>7025</v>
      </c>
      <c r="H16" s="4">
        <f t="shared" si="3"/>
        <v>-10.008449962814771</v>
      </c>
      <c r="I16" s="4">
        <f t="shared" si="4"/>
        <v>-3.8461538461538423</v>
      </c>
      <c r="J16" s="5">
        <f t="shared" si="5"/>
        <v>-8.8955665664755497</v>
      </c>
    </row>
    <row r="17" spans="1:10" x14ac:dyDescent="0.25">
      <c r="A17" s="6" t="s">
        <v>15</v>
      </c>
      <c r="B17" s="7">
        <v>721.75299999999993</v>
      </c>
      <c r="C17" s="7">
        <v>45.231000000000002</v>
      </c>
      <c r="D17" s="7">
        <f t="shared" si="1"/>
        <v>766.98399999999992</v>
      </c>
      <c r="E17" s="7">
        <v>628</v>
      </c>
      <c r="F17" s="7">
        <v>11</v>
      </c>
      <c r="G17" s="7">
        <f t="shared" si="2"/>
        <v>639</v>
      </c>
      <c r="H17" s="8">
        <f t="shared" si="3"/>
        <v>-12.989623874095424</v>
      </c>
      <c r="I17" s="8">
        <f t="shared" si="4"/>
        <v>-75.680396188454822</v>
      </c>
      <c r="J17" s="9">
        <f t="shared" si="5"/>
        <v>-16.686658391830854</v>
      </c>
    </row>
    <row r="18" spans="1:10" x14ac:dyDescent="0.25">
      <c r="A18" s="10" t="s">
        <v>16</v>
      </c>
      <c r="B18" s="3">
        <v>931.27099999999996</v>
      </c>
      <c r="C18" s="3">
        <v>0</v>
      </c>
      <c r="D18" s="3">
        <f t="shared" si="1"/>
        <v>931.27099999999996</v>
      </c>
      <c r="E18" s="3">
        <v>881</v>
      </c>
      <c r="F18" s="3">
        <v>0</v>
      </c>
      <c r="G18" s="3">
        <f t="shared" si="2"/>
        <v>881</v>
      </c>
      <c r="H18" s="4">
        <f t="shared" si="3"/>
        <v>-5.3981064588073675</v>
      </c>
      <c r="I18" s="4">
        <f t="shared" si="4"/>
        <v>0</v>
      </c>
      <c r="J18" s="5">
        <f t="shared" si="5"/>
        <v>-5.3981064588073675</v>
      </c>
    </row>
    <row r="19" spans="1:10" x14ac:dyDescent="0.25">
      <c r="A19" s="6" t="s">
        <v>17</v>
      </c>
      <c r="B19" s="7">
        <v>461.72</v>
      </c>
      <c r="C19" s="7">
        <v>129.21899999999999</v>
      </c>
      <c r="D19" s="7">
        <f t="shared" si="1"/>
        <v>590.93900000000008</v>
      </c>
      <c r="E19" s="7">
        <v>429</v>
      </c>
      <c r="F19" s="7">
        <v>77</v>
      </c>
      <c r="G19" s="7">
        <f t="shared" si="2"/>
        <v>506</v>
      </c>
      <c r="H19" s="8">
        <f t="shared" si="3"/>
        <v>-7.0865459585896264</v>
      </c>
      <c r="I19" s="8">
        <f t="shared" si="4"/>
        <v>-40.41123983315147</v>
      </c>
      <c r="J19" s="9">
        <f t="shared" si="5"/>
        <v>-14.373564784182474</v>
      </c>
    </row>
    <row r="20" spans="1:10" x14ac:dyDescent="0.25">
      <c r="A20" s="10" t="s">
        <v>56</v>
      </c>
      <c r="B20" s="3">
        <v>0</v>
      </c>
      <c r="C20" s="3">
        <v>0</v>
      </c>
      <c r="D20" s="3"/>
      <c r="E20" s="3">
        <v>0</v>
      </c>
      <c r="F20" s="3">
        <v>0</v>
      </c>
      <c r="G20" s="3"/>
      <c r="H20" s="4">
        <f t="shared" si="3"/>
        <v>0</v>
      </c>
      <c r="I20" s="4">
        <f t="shared" si="4"/>
        <v>0</v>
      </c>
      <c r="J20" s="5">
        <f t="shared" si="5"/>
        <v>0</v>
      </c>
    </row>
    <row r="21" spans="1:10" x14ac:dyDescent="0.25">
      <c r="A21" s="6" t="s">
        <v>18</v>
      </c>
      <c r="B21" s="7">
        <v>646.803</v>
      </c>
      <c r="C21" s="7">
        <v>123.364</v>
      </c>
      <c r="D21" s="7">
        <f t="shared" si="1"/>
        <v>770.16700000000003</v>
      </c>
      <c r="E21" s="7">
        <v>468</v>
      </c>
      <c r="F21" s="7">
        <v>59</v>
      </c>
      <c r="G21" s="7">
        <f t="shared" si="2"/>
        <v>527</v>
      </c>
      <c r="H21" s="8">
        <f t="shared" si="3"/>
        <v>-27.644120389051995</v>
      </c>
      <c r="I21" s="8">
        <f t="shared" si="4"/>
        <v>-52.174054019000678</v>
      </c>
      <c r="J21" s="9">
        <f t="shared" si="5"/>
        <v>-31.573282158285153</v>
      </c>
    </row>
    <row r="22" spans="1:10" x14ac:dyDescent="0.25">
      <c r="A22" s="10" t="s">
        <v>19</v>
      </c>
      <c r="B22" s="3">
        <v>0</v>
      </c>
      <c r="C22" s="3">
        <v>0</v>
      </c>
      <c r="D22" s="3"/>
      <c r="E22" s="3">
        <v>0</v>
      </c>
      <c r="F22" s="3">
        <v>0</v>
      </c>
      <c r="G22" s="3"/>
      <c r="H22" s="4">
        <f t="shared" si="3"/>
        <v>0</v>
      </c>
      <c r="I22" s="4">
        <f t="shared" si="4"/>
        <v>0</v>
      </c>
      <c r="J22" s="5">
        <f t="shared" si="5"/>
        <v>0</v>
      </c>
    </row>
    <row r="23" spans="1:10" x14ac:dyDescent="0.25">
      <c r="A23" s="6" t="s">
        <v>20</v>
      </c>
      <c r="B23" s="7">
        <v>1974.982</v>
      </c>
      <c r="C23" s="7">
        <v>43.382999999999996</v>
      </c>
      <c r="D23" s="7">
        <f t="shared" si="1"/>
        <v>2018.365</v>
      </c>
      <c r="E23" s="7">
        <v>1785</v>
      </c>
      <c r="F23" s="7">
        <v>8</v>
      </c>
      <c r="G23" s="7">
        <f t="shared" si="2"/>
        <v>1793</v>
      </c>
      <c r="H23" s="8">
        <f t="shared" si="3"/>
        <v>-9.6194294429012501</v>
      </c>
      <c r="I23" s="8">
        <f t="shared" si="4"/>
        <v>-81.55959707719613</v>
      </c>
      <c r="J23" s="9">
        <f t="shared" si="5"/>
        <v>-11.165720769038307</v>
      </c>
    </row>
    <row r="24" spans="1:10" x14ac:dyDescent="0.25">
      <c r="A24" s="10" t="s">
        <v>21</v>
      </c>
      <c r="B24" s="3">
        <v>607.37199999999996</v>
      </c>
      <c r="C24" s="3">
        <v>18.946000000000002</v>
      </c>
      <c r="D24" s="3">
        <f t="shared" si="1"/>
        <v>626.31799999999998</v>
      </c>
      <c r="E24" s="3">
        <v>538</v>
      </c>
      <c r="F24" s="3">
        <v>30</v>
      </c>
      <c r="G24" s="3">
        <f t="shared" si="2"/>
        <v>568</v>
      </c>
      <c r="H24" s="4">
        <f t="shared" si="3"/>
        <v>-11.421665799542943</v>
      </c>
      <c r="I24" s="4">
        <f t="shared" si="4"/>
        <v>58.344769344452644</v>
      </c>
      <c r="J24" s="5">
        <f t="shared" si="5"/>
        <v>-9.3112444477086687</v>
      </c>
    </row>
    <row r="25" spans="1:10" x14ac:dyDescent="0.25">
      <c r="A25" s="6" t="s">
        <v>22</v>
      </c>
      <c r="B25" s="7">
        <v>646.07300000000009</v>
      </c>
      <c r="C25" s="7">
        <v>315.38499999999999</v>
      </c>
      <c r="D25" s="7">
        <f t="shared" si="1"/>
        <v>961.45800000000008</v>
      </c>
      <c r="E25" s="7">
        <v>654</v>
      </c>
      <c r="F25" s="7">
        <v>154</v>
      </c>
      <c r="G25" s="7">
        <f t="shared" si="2"/>
        <v>808</v>
      </c>
      <c r="H25" s="8">
        <f t="shared" si="3"/>
        <v>1.2269511340049664</v>
      </c>
      <c r="I25" s="8">
        <f t="shared" si="4"/>
        <v>-51.17079125513262</v>
      </c>
      <c r="J25" s="9">
        <f t="shared" si="5"/>
        <v>-15.960967613769927</v>
      </c>
    </row>
    <row r="26" spans="1:10" x14ac:dyDescent="0.25">
      <c r="A26" s="10" t="s">
        <v>23</v>
      </c>
      <c r="B26" s="3">
        <v>532.80900000000008</v>
      </c>
      <c r="C26" s="3">
        <v>23.816000000000003</v>
      </c>
      <c r="D26" s="3">
        <f t="shared" si="1"/>
        <v>556.62500000000011</v>
      </c>
      <c r="E26" s="3">
        <v>266</v>
      </c>
      <c r="F26" s="3">
        <v>18</v>
      </c>
      <c r="G26" s="3">
        <f t="shared" si="2"/>
        <v>284</v>
      </c>
      <c r="H26" s="4">
        <f t="shared" si="3"/>
        <v>-50.075918387264487</v>
      </c>
      <c r="I26" s="4">
        <f t="shared" si="4"/>
        <v>-24.420557608330544</v>
      </c>
      <c r="J26" s="5">
        <f t="shared" si="5"/>
        <v>-48.978216932405132</v>
      </c>
    </row>
    <row r="27" spans="1:10" x14ac:dyDescent="0.25">
      <c r="A27" s="6" t="s">
        <v>24</v>
      </c>
      <c r="B27" s="7">
        <v>0</v>
      </c>
      <c r="C27" s="7">
        <v>0</v>
      </c>
      <c r="D27" s="7"/>
      <c r="E27" s="7">
        <v>0</v>
      </c>
      <c r="F27" s="7">
        <v>0</v>
      </c>
      <c r="G27" s="7">
        <f t="shared" si="2"/>
        <v>0</v>
      </c>
      <c r="H27" s="8">
        <f t="shared" si="3"/>
        <v>0</v>
      </c>
      <c r="I27" s="8">
        <f t="shared" si="4"/>
        <v>0</v>
      </c>
      <c r="J27" s="9">
        <f t="shared" si="5"/>
        <v>0</v>
      </c>
    </row>
    <row r="28" spans="1:10" x14ac:dyDescent="0.25">
      <c r="A28" s="10" t="s">
        <v>25</v>
      </c>
      <c r="B28" s="3">
        <v>1413.0450000000001</v>
      </c>
      <c r="C28" s="3">
        <v>664.47800000000007</v>
      </c>
      <c r="D28" s="3">
        <f t="shared" si="1"/>
        <v>2077.5230000000001</v>
      </c>
      <c r="E28" s="3">
        <v>1347</v>
      </c>
      <c r="F28" s="3">
        <v>746</v>
      </c>
      <c r="G28" s="3">
        <f t="shared" si="2"/>
        <v>2093</v>
      </c>
      <c r="H28" s="4">
        <f t="shared" si="3"/>
        <v>-4.6739488126705142</v>
      </c>
      <c r="I28" s="4">
        <f t="shared" si="4"/>
        <v>12.268577740722781</v>
      </c>
      <c r="J28" s="5">
        <f t="shared" si="5"/>
        <v>0.74497370185552025</v>
      </c>
    </row>
    <row r="29" spans="1:10" x14ac:dyDescent="0.25">
      <c r="A29" s="6" t="s">
        <v>26</v>
      </c>
      <c r="B29" s="7">
        <v>4769.6590000000006</v>
      </c>
      <c r="C29" s="7">
        <v>351.42</v>
      </c>
      <c r="D29" s="7">
        <f t="shared" si="1"/>
        <v>5121.0790000000006</v>
      </c>
      <c r="E29" s="7">
        <v>3991</v>
      </c>
      <c r="F29" s="7">
        <v>276</v>
      </c>
      <c r="G29" s="7">
        <f t="shared" si="2"/>
        <v>4267</v>
      </c>
      <c r="H29" s="8">
        <f t="shared" si="3"/>
        <v>-16.325255117818706</v>
      </c>
      <c r="I29" s="8">
        <f t="shared" si="4"/>
        <v>-21.461499060952711</v>
      </c>
      <c r="J29" s="9">
        <f t="shared" si="5"/>
        <v>-16.677715770446046</v>
      </c>
    </row>
    <row r="30" spans="1:10" x14ac:dyDescent="0.25">
      <c r="A30" s="10" t="s">
        <v>27</v>
      </c>
      <c r="B30" s="3">
        <v>2471.5679999999998</v>
      </c>
      <c r="C30" s="3">
        <v>118.691</v>
      </c>
      <c r="D30" s="3">
        <f t="shared" si="1"/>
        <v>2590.2589999999996</v>
      </c>
      <c r="E30" s="3">
        <v>2142</v>
      </c>
      <c r="F30" s="3">
        <v>92</v>
      </c>
      <c r="G30" s="3">
        <f t="shared" si="2"/>
        <v>2234</v>
      </c>
      <c r="H30" s="4">
        <f t="shared" si="3"/>
        <v>-13.334369113048874</v>
      </c>
      <c r="I30" s="4">
        <f t="shared" si="4"/>
        <v>-22.48780446706153</v>
      </c>
      <c r="J30" s="5">
        <f t="shared" si="5"/>
        <v>-13.753798365337197</v>
      </c>
    </row>
    <row r="31" spans="1:10" x14ac:dyDescent="0.25">
      <c r="A31" s="6" t="s">
        <v>28</v>
      </c>
      <c r="B31" s="7">
        <v>1080.2950000000001</v>
      </c>
      <c r="C31" s="7">
        <v>0.95399999999999996</v>
      </c>
      <c r="D31" s="7">
        <f t="shared" si="1"/>
        <v>1081.249</v>
      </c>
      <c r="E31" s="7">
        <v>916</v>
      </c>
      <c r="F31" s="7">
        <v>8</v>
      </c>
      <c r="G31" s="7">
        <f t="shared" si="2"/>
        <v>924</v>
      </c>
      <c r="H31" s="8">
        <f t="shared" si="3"/>
        <v>-15.208345868489632</v>
      </c>
      <c r="I31" s="8">
        <f t="shared" si="4"/>
        <v>738.57442348008385</v>
      </c>
      <c r="J31" s="9">
        <f t="shared" si="5"/>
        <v>-14.543273566033358</v>
      </c>
    </row>
    <row r="32" spans="1:10" x14ac:dyDescent="0.25">
      <c r="A32" s="10" t="s">
        <v>57</v>
      </c>
      <c r="B32" s="3">
        <v>2.9940000000000002</v>
      </c>
      <c r="C32" s="3">
        <v>551.43100000000004</v>
      </c>
      <c r="D32" s="3">
        <f t="shared" si="1"/>
        <v>554.42500000000007</v>
      </c>
      <c r="E32" s="3">
        <v>4</v>
      </c>
      <c r="F32" s="3">
        <v>440</v>
      </c>
      <c r="G32" s="3">
        <f t="shared" si="2"/>
        <v>444</v>
      </c>
      <c r="H32" s="4">
        <f t="shared" si="3"/>
        <v>33.600534402137598</v>
      </c>
      <c r="I32" s="4">
        <f t="shared" si="4"/>
        <v>-20.207605303292713</v>
      </c>
      <c r="J32" s="5">
        <f t="shared" si="5"/>
        <v>-19.917031158407369</v>
      </c>
    </row>
    <row r="33" spans="1:10" x14ac:dyDescent="0.25">
      <c r="A33" s="6" t="s">
        <v>69</v>
      </c>
      <c r="B33" s="7">
        <v>489.47399999999999</v>
      </c>
      <c r="C33" s="7">
        <v>0</v>
      </c>
      <c r="D33" s="7">
        <f t="shared" si="1"/>
        <v>489.47399999999999</v>
      </c>
      <c r="E33" s="7">
        <v>415</v>
      </c>
      <c r="F33" s="7">
        <v>0</v>
      </c>
      <c r="G33" s="7">
        <f t="shared" si="2"/>
        <v>415</v>
      </c>
      <c r="H33" s="8">
        <f t="shared" si="3"/>
        <v>-15.215108463370882</v>
      </c>
      <c r="I33" s="8">
        <f t="shared" si="4"/>
        <v>0</v>
      </c>
      <c r="J33" s="9">
        <f t="shared" si="5"/>
        <v>-15.215108463370882</v>
      </c>
    </row>
    <row r="34" spans="1:10" x14ac:dyDescent="0.25">
      <c r="A34" s="10" t="s">
        <v>29</v>
      </c>
      <c r="B34" s="3">
        <v>2884.7929999999997</v>
      </c>
      <c r="C34" s="3">
        <v>1236.521</v>
      </c>
      <c r="D34" s="3">
        <f t="shared" si="1"/>
        <v>4121.3139999999994</v>
      </c>
      <c r="E34" s="3">
        <v>2760</v>
      </c>
      <c r="F34" s="3">
        <v>1161</v>
      </c>
      <c r="G34" s="3">
        <f t="shared" si="2"/>
        <v>3921</v>
      </c>
      <c r="H34" s="4">
        <f t="shared" si="3"/>
        <v>-4.3258909738064277</v>
      </c>
      <c r="I34" s="4">
        <f t="shared" si="4"/>
        <v>-6.1075388125231971</v>
      </c>
      <c r="J34" s="5">
        <f t="shared" si="5"/>
        <v>-4.8604401411782607</v>
      </c>
    </row>
    <row r="35" spans="1:10" x14ac:dyDescent="0.25">
      <c r="A35" s="6" t="s">
        <v>68</v>
      </c>
      <c r="B35" s="7">
        <v>988.96</v>
      </c>
      <c r="C35" s="7">
        <v>0</v>
      </c>
      <c r="D35" s="7">
        <f t="shared" si="1"/>
        <v>988.96</v>
      </c>
      <c r="E35" s="7">
        <v>898</v>
      </c>
      <c r="F35" s="7">
        <v>0</v>
      </c>
      <c r="G35" s="7">
        <f t="shared" si="2"/>
        <v>898</v>
      </c>
      <c r="H35" s="8">
        <f t="shared" si="3"/>
        <v>-9.1975408509949883</v>
      </c>
      <c r="I35" s="8">
        <f t="shared" si="4"/>
        <v>0</v>
      </c>
      <c r="J35" s="9">
        <f t="shared" si="5"/>
        <v>-9.1975408509949883</v>
      </c>
    </row>
    <row r="36" spans="1:10" x14ac:dyDescent="0.25">
      <c r="A36" s="10" t="s">
        <v>30</v>
      </c>
      <c r="B36" s="3">
        <v>234.447</v>
      </c>
      <c r="C36" s="3">
        <v>489.77199999999993</v>
      </c>
      <c r="D36" s="3">
        <f t="shared" si="1"/>
        <v>724.21899999999994</v>
      </c>
      <c r="E36" s="3">
        <v>227</v>
      </c>
      <c r="F36" s="3">
        <v>637</v>
      </c>
      <c r="G36" s="3">
        <f t="shared" si="2"/>
        <v>864</v>
      </c>
      <c r="H36" s="4">
        <f t="shared" si="3"/>
        <v>-3.1764108732464069</v>
      </c>
      <c r="I36" s="4">
        <f t="shared" si="4"/>
        <v>30.060517955293502</v>
      </c>
      <c r="J36" s="5">
        <f t="shared" si="5"/>
        <v>19.300929691156966</v>
      </c>
    </row>
    <row r="37" spans="1:10" x14ac:dyDescent="0.25">
      <c r="A37" s="6" t="s">
        <v>31</v>
      </c>
      <c r="B37" s="7">
        <v>825.69100000000003</v>
      </c>
      <c r="C37" s="7">
        <v>19.762</v>
      </c>
      <c r="D37" s="7">
        <f t="shared" si="1"/>
        <v>845.45299999999997</v>
      </c>
      <c r="E37" s="7">
        <v>732</v>
      </c>
      <c r="F37" s="7">
        <v>0</v>
      </c>
      <c r="G37" s="7">
        <f t="shared" si="2"/>
        <v>732</v>
      </c>
      <c r="H37" s="8">
        <f t="shared" si="3"/>
        <v>-11.346980892367728</v>
      </c>
      <c r="I37" s="8">
        <f t="shared" si="4"/>
        <v>-100</v>
      </c>
      <c r="J37" s="9">
        <f t="shared" si="5"/>
        <v>-13.419196572724914</v>
      </c>
    </row>
    <row r="38" spans="1:10" x14ac:dyDescent="0.25">
      <c r="A38" s="10" t="s">
        <v>32</v>
      </c>
      <c r="B38" s="3">
        <v>1857.3450000000003</v>
      </c>
      <c r="C38" s="3">
        <v>0</v>
      </c>
      <c r="D38" s="3">
        <f t="shared" si="1"/>
        <v>1857.3450000000003</v>
      </c>
      <c r="E38" s="3">
        <v>1740</v>
      </c>
      <c r="F38" s="3">
        <v>0</v>
      </c>
      <c r="G38" s="3">
        <f t="shared" si="2"/>
        <v>1740</v>
      </c>
      <c r="H38" s="4">
        <f t="shared" si="3"/>
        <v>-6.3178892451321769</v>
      </c>
      <c r="I38" s="4">
        <f t="shared" si="4"/>
        <v>0</v>
      </c>
      <c r="J38" s="5">
        <f t="shared" si="5"/>
        <v>-6.3178892451321769</v>
      </c>
    </row>
    <row r="39" spans="1:10" x14ac:dyDescent="0.25">
      <c r="A39" s="6" t="s">
        <v>33</v>
      </c>
      <c r="B39" s="7">
        <v>174.70600000000002</v>
      </c>
      <c r="C39" s="7">
        <v>39.331000000000003</v>
      </c>
      <c r="D39" s="7">
        <f t="shared" si="1"/>
        <v>214.03700000000003</v>
      </c>
      <c r="E39" s="7">
        <v>135</v>
      </c>
      <c r="F39" s="7">
        <v>28</v>
      </c>
      <c r="G39" s="7">
        <f t="shared" si="2"/>
        <v>163</v>
      </c>
      <c r="H39" s="8">
        <f t="shared" si="3"/>
        <v>-22.727324762744274</v>
      </c>
      <c r="I39" s="8">
        <f t="shared" si="4"/>
        <v>-28.809336147059579</v>
      </c>
      <c r="J39" s="9">
        <f t="shared" si="5"/>
        <v>-23.844942696823459</v>
      </c>
    </row>
    <row r="40" spans="1:10" x14ac:dyDescent="0.25">
      <c r="A40" s="10" t="s">
        <v>34</v>
      </c>
      <c r="B40" s="3">
        <v>5049.8450000000003</v>
      </c>
      <c r="C40" s="3">
        <v>1428.046</v>
      </c>
      <c r="D40" s="3">
        <f t="shared" si="1"/>
        <v>6477.8910000000005</v>
      </c>
      <c r="E40" s="3">
        <v>5423</v>
      </c>
      <c r="F40" s="3">
        <v>1701</v>
      </c>
      <c r="G40" s="3">
        <f t="shared" si="2"/>
        <v>7124</v>
      </c>
      <c r="H40" s="4">
        <f t="shared" si="3"/>
        <v>7.3894347252242341</v>
      </c>
      <c r="I40" s="4">
        <f t="shared" si="4"/>
        <v>19.113810059339823</v>
      </c>
      <c r="J40" s="5">
        <f t="shared" si="5"/>
        <v>9.9740640896859709</v>
      </c>
    </row>
    <row r="41" spans="1:10" x14ac:dyDescent="0.25">
      <c r="A41" s="6" t="s">
        <v>35</v>
      </c>
      <c r="B41" s="7">
        <v>135.61500000000001</v>
      </c>
      <c r="C41" s="7">
        <v>67.300000000000011</v>
      </c>
      <c r="D41" s="7">
        <f t="shared" si="1"/>
        <v>202.91500000000002</v>
      </c>
      <c r="E41" s="7">
        <v>153</v>
      </c>
      <c r="F41" s="7">
        <v>28</v>
      </c>
      <c r="G41" s="7">
        <f t="shared" si="2"/>
        <v>181</v>
      </c>
      <c r="H41" s="8">
        <f t="shared" si="3"/>
        <v>12.819378387346525</v>
      </c>
      <c r="I41" s="8">
        <f t="shared" si="4"/>
        <v>-58.395245170876677</v>
      </c>
      <c r="J41" s="9">
        <f t="shared" si="5"/>
        <v>-10.800088707094112</v>
      </c>
    </row>
    <row r="42" spans="1:10" x14ac:dyDescent="0.25">
      <c r="A42" s="10" t="s">
        <v>36</v>
      </c>
      <c r="B42" s="3">
        <v>2551.252</v>
      </c>
      <c r="C42" s="3">
        <v>737.42699999999991</v>
      </c>
      <c r="D42" s="3">
        <f t="shared" si="1"/>
        <v>3288.6790000000001</v>
      </c>
      <c r="E42" s="3">
        <v>2203</v>
      </c>
      <c r="F42" s="3">
        <v>612</v>
      </c>
      <c r="G42" s="3">
        <f t="shared" si="2"/>
        <v>2815</v>
      </c>
      <c r="H42" s="4">
        <f t="shared" si="3"/>
        <v>-13.650239176686583</v>
      </c>
      <c r="I42" s="4">
        <f t="shared" si="4"/>
        <v>-17.008734423881947</v>
      </c>
      <c r="J42" s="5">
        <f t="shared" si="5"/>
        <v>-14.40332121195167</v>
      </c>
    </row>
    <row r="43" spans="1:10" x14ac:dyDescent="0.25">
      <c r="A43" s="6" t="s">
        <v>37</v>
      </c>
      <c r="B43" s="7">
        <v>2154.3910000000001</v>
      </c>
      <c r="C43" s="7">
        <v>50.757000000000005</v>
      </c>
      <c r="D43" s="7">
        <f t="shared" si="1"/>
        <v>2205.1480000000001</v>
      </c>
      <c r="E43" s="7">
        <v>2001</v>
      </c>
      <c r="F43" s="7">
        <v>30</v>
      </c>
      <c r="G43" s="7">
        <f t="shared" si="2"/>
        <v>2031</v>
      </c>
      <c r="H43" s="8">
        <f t="shared" si="3"/>
        <v>-7.119923913532876</v>
      </c>
      <c r="I43" s="8">
        <f t="shared" si="4"/>
        <v>-40.894851941604124</v>
      </c>
      <c r="J43" s="9">
        <f t="shared" si="5"/>
        <v>-7.8973384099389312</v>
      </c>
    </row>
    <row r="44" spans="1:10" x14ac:dyDescent="0.25">
      <c r="A44" s="10" t="s">
        <v>38</v>
      </c>
      <c r="B44" s="3">
        <v>2192.5119999999997</v>
      </c>
      <c r="C44" s="3">
        <v>47.266000000000005</v>
      </c>
      <c r="D44" s="3">
        <f t="shared" si="1"/>
        <v>2239.7779999999998</v>
      </c>
      <c r="E44" s="3">
        <v>1789</v>
      </c>
      <c r="F44" s="3">
        <v>6</v>
      </c>
      <c r="G44" s="3">
        <f t="shared" si="2"/>
        <v>1795</v>
      </c>
      <c r="H44" s="4">
        <f t="shared" si="3"/>
        <v>-18.404095393776625</v>
      </c>
      <c r="I44" s="4">
        <f t="shared" si="4"/>
        <v>-87.305885837599973</v>
      </c>
      <c r="J44" s="5">
        <f t="shared" si="5"/>
        <v>-19.858128796693236</v>
      </c>
    </row>
    <row r="45" spans="1:10" x14ac:dyDescent="0.25">
      <c r="A45" s="6" t="s">
        <v>71</v>
      </c>
      <c r="B45" s="7">
        <v>1410.306</v>
      </c>
      <c r="C45" s="7">
        <v>20.251000000000001</v>
      </c>
      <c r="D45" s="7">
        <f t="shared" si="1"/>
        <v>1430.557</v>
      </c>
      <c r="E45" s="7">
        <v>1052</v>
      </c>
      <c r="F45" s="7">
        <v>3</v>
      </c>
      <c r="G45" s="7">
        <f t="shared" si="2"/>
        <v>1055</v>
      </c>
      <c r="H45" s="8">
        <f t="shared" si="3"/>
        <v>-25.406259350807559</v>
      </c>
      <c r="I45" s="8">
        <f t="shared" si="4"/>
        <v>-85.185916744852108</v>
      </c>
      <c r="J45" s="9">
        <f t="shared" si="5"/>
        <v>-26.252501647959502</v>
      </c>
    </row>
    <row r="46" spans="1:10" x14ac:dyDescent="0.25">
      <c r="A46" s="10" t="s">
        <v>39</v>
      </c>
      <c r="B46" s="3">
        <v>934.17699999999991</v>
      </c>
      <c r="C46" s="3">
        <v>25.664000000000001</v>
      </c>
      <c r="D46" s="3">
        <f t="shared" si="1"/>
        <v>959.84099999999989</v>
      </c>
      <c r="E46" s="3">
        <v>1221</v>
      </c>
      <c r="F46" s="3">
        <v>38</v>
      </c>
      <c r="G46" s="3">
        <f t="shared" si="2"/>
        <v>1259</v>
      </c>
      <c r="H46" s="4">
        <f t="shared" si="3"/>
        <v>30.703282140322457</v>
      </c>
      <c r="I46" s="4">
        <f t="shared" si="4"/>
        <v>48.067331670822931</v>
      </c>
      <c r="J46" s="5">
        <f t="shared" si="5"/>
        <v>31.16755796012049</v>
      </c>
    </row>
    <row r="47" spans="1:10" x14ac:dyDescent="0.25">
      <c r="A47" s="6" t="s">
        <v>40</v>
      </c>
      <c r="B47" s="7">
        <v>2379.835</v>
      </c>
      <c r="C47" s="7">
        <v>89.691999999999993</v>
      </c>
      <c r="D47" s="7">
        <f t="shared" si="1"/>
        <v>2469.527</v>
      </c>
      <c r="E47" s="7">
        <v>2312</v>
      </c>
      <c r="F47" s="7">
        <v>53</v>
      </c>
      <c r="G47" s="7">
        <f t="shared" si="2"/>
        <v>2365</v>
      </c>
      <c r="H47" s="8">
        <f t="shared" si="3"/>
        <v>-2.8504076963318901</v>
      </c>
      <c r="I47" s="8">
        <f t="shared" si="4"/>
        <v>-40.908888195156756</v>
      </c>
      <c r="J47" s="9">
        <f t="shared" si="5"/>
        <v>-4.2326728964696496</v>
      </c>
    </row>
    <row r="48" spans="1:10" x14ac:dyDescent="0.25">
      <c r="A48" s="10" t="s">
        <v>41</v>
      </c>
      <c r="B48" s="3">
        <v>4046.8150000000005</v>
      </c>
      <c r="C48" s="3">
        <v>418.07400000000001</v>
      </c>
      <c r="D48" s="3">
        <f t="shared" si="1"/>
        <v>4464.8890000000001</v>
      </c>
      <c r="E48" s="3">
        <v>3730</v>
      </c>
      <c r="F48" s="3">
        <v>529</v>
      </c>
      <c r="G48" s="3">
        <f t="shared" si="2"/>
        <v>4259</v>
      </c>
      <c r="H48" s="4">
        <f t="shared" si="3"/>
        <v>-7.8287492756649479</v>
      </c>
      <c r="I48" s="4">
        <f t="shared" si="4"/>
        <v>26.532623411166441</v>
      </c>
      <c r="J48" s="5">
        <f t="shared" si="5"/>
        <v>-4.611290448653933</v>
      </c>
    </row>
    <row r="49" spans="1:10" x14ac:dyDescent="0.25">
      <c r="A49" s="6" t="s">
        <v>42</v>
      </c>
      <c r="B49" s="7">
        <v>0</v>
      </c>
      <c r="C49" s="7">
        <v>0</v>
      </c>
      <c r="D49" s="7">
        <f t="shared" si="1"/>
        <v>0</v>
      </c>
      <c r="E49" s="7">
        <v>43</v>
      </c>
      <c r="F49" s="7">
        <v>0</v>
      </c>
      <c r="G49" s="7">
        <f t="shared" si="2"/>
        <v>43</v>
      </c>
      <c r="H49" s="8">
        <f t="shared" si="3"/>
        <v>0</v>
      </c>
      <c r="I49" s="8">
        <f t="shared" si="4"/>
        <v>0</v>
      </c>
      <c r="J49" s="9">
        <f t="shared" si="5"/>
        <v>0</v>
      </c>
    </row>
    <row r="50" spans="1:10" x14ac:dyDescent="0.25">
      <c r="A50" s="10" t="s">
        <v>43</v>
      </c>
      <c r="B50" s="3">
        <v>370.88800000000003</v>
      </c>
      <c r="C50" s="3">
        <v>3.2960000000000003</v>
      </c>
      <c r="D50" s="3">
        <f t="shared" si="1"/>
        <v>374.18400000000003</v>
      </c>
      <c r="E50" s="3">
        <v>347</v>
      </c>
      <c r="F50" s="3">
        <v>6</v>
      </c>
      <c r="G50" s="3">
        <f t="shared" si="2"/>
        <v>353</v>
      </c>
      <c r="H50" s="4">
        <f t="shared" si="3"/>
        <v>-6.4407583960656671</v>
      </c>
      <c r="I50" s="4">
        <f t="shared" si="4"/>
        <v>82.038834951456295</v>
      </c>
      <c r="J50" s="5">
        <f t="shared" si="5"/>
        <v>-5.6613858422594294</v>
      </c>
    </row>
    <row r="51" spans="1:10" x14ac:dyDescent="0.25">
      <c r="A51" s="6" t="s">
        <v>44</v>
      </c>
      <c r="B51" s="7">
        <v>1304.663</v>
      </c>
      <c r="C51" s="7">
        <v>85.938000000000002</v>
      </c>
      <c r="D51" s="7">
        <f t="shared" si="1"/>
        <v>1390.6010000000001</v>
      </c>
      <c r="E51" s="7">
        <v>1229</v>
      </c>
      <c r="F51" s="7">
        <v>31</v>
      </c>
      <c r="G51" s="7">
        <f t="shared" si="2"/>
        <v>1260</v>
      </c>
      <c r="H51" s="8">
        <f t="shared" si="3"/>
        <v>-5.7994286647203159</v>
      </c>
      <c r="I51" s="8">
        <f t="shared" si="4"/>
        <v>-63.927482603737587</v>
      </c>
      <c r="J51" s="9">
        <f t="shared" si="5"/>
        <v>-9.3916946701462258</v>
      </c>
    </row>
    <row r="52" spans="1:10" x14ac:dyDescent="0.25">
      <c r="A52" s="10" t="s">
        <v>45</v>
      </c>
      <c r="B52" s="3">
        <v>2148.3710000000001</v>
      </c>
      <c r="C52" s="3">
        <v>272.45000000000005</v>
      </c>
      <c r="D52" s="3">
        <f t="shared" si="1"/>
        <v>2420.8209999999999</v>
      </c>
      <c r="E52" s="3">
        <v>1777</v>
      </c>
      <c r="F52" s="3">
        <v>170</v>
      </c>
      <c r="G52" s="3">
        <f t="shared" si="2"/>
        <v>1947</v>
      </c>
      <c r="H52" s="4">
        <f t="shared" si="3"/>
        <v>-17.286167054014417</v>
      </c>
      <c r="I52" s="4">
        <f t="shared" si="4"/>
        <v>-37.603229950449638</v>
      </c>
      <c r="J52" s="5">
        <f t="shared" si="5"/>
        <v>-19.572739991928355</v>
      </c>
    </row>
    <row r="53" spans="1:10" x14ac:dyDescent="0.25">
      <c r="A53" s="6" t="s">
        <v>46</v>
      </c>
      <c r="B53" s="7">
        <v>1507.7429999999999</v>
      </c>
      <c r="C53" s="7">
        <v>0</v>
      </c>
      <c r="D53" s="7">
        <f t="shared" si="1"/>
        <v>1507.7429999999999</v>
      </c>
      <c r="E53" s="7">
        <v>1156</v>
      </c>
      <c r="F53" s="7">
        <v>0</v>
      </c>
      <c r="G53" s="7">
        <f t="shared" si="2"/>
        <v>1156</v>
      </c>
      <c r="H53" s="8">
        <f t="shared" si="3"/>
        <v>-23.3291084753834</v>
      </c>
      <c r="I53" s="8">
        <f t="shared" si="4"/>
        <v>0</v>
      </c>
      <c r="J53" s="9">
        <f t="shared" si="5"/>
        <v>-23.3291084753834</v>
      </c>
    </row>
    <row r="54" spans="1:10" x14ac:dyDescent="0.25">
      <c r="A54" s="10" t="s">
        <v>73</v>
      </c>
      <c r="B54" s="3">
        <v>194.97200000000004</v>
      </c>
      <c r="C54" s="3">
        <v>196.77399999999997</v>
      </c>
      <c r="D54" s="3">
        <f t="shared" si="1"/>
        <v>391.74599999999998</v>
      </c>
      <c r="E54" s="3">
        <v>162</v>
      </c>
      <c r="F54" s="3">
        <v>150</v>
      </c>
      <c r="G54" s="3">
        <f t="shared" si="2"/>
        <v>312</v>
      </c>
      <c r="H54" s="4">
        <f t="shared" si="3"/>
        <v>-16.911146215866911</v>
      </c>
      <c r="I54" s="4">
        <f t="shared" si="4"/>
        <v>-23.770416823360797</v>
      </c>
      <c r="J54" s="5">
        <f t="shared" si="5"/>
        <v>-20.356557565361225</v>
      </c>
    </row>
    <row r="55" spans="1:10" x14ac:dyDescent="0.25">
      <c r="A55" s="6" t="s">
        <v>47</v>
      </c>
      <c r="B55" s="7">
        <v>0</v>
      </c>
      <c r="C55" s="7">
        <v>0</v>
      </c>
      <c r="D55" s="7">
        <f t="shared" si="1"/>
        <v>0</v>
      </c>
      <c r="E55" s="7">
        <v>0</v>
      </c>
      <c r="F55" s="7">
        <v>0</v>
      </c>
      <c r="G55" s="7">
        <f t="shared" si="2"/>
        <v>0</v>
      </c>
      <c r="H55" s="8">
        <f t="shared" si="3"/>
        <v>0</v>
      </c>
      <c r="I55" s="8">
        <f t="shared" si="4"/>
        <v>0</v>
      </c>
      <c r="J55" s="9">
        <f t="shared" si="5"/>
        <v>0</v>
      </c>
    </row>
    <row r="56" spans="1:10" x14ac:dyDescent="0.25">
      <c r="A56" s="10" t="s">
        <v>48</v>
      </c>
      <c r="B56" s="3">
        <v>63.538999999999994</v>
      </c>
      <c r="C56" s="3">
        <v>0</v>
      </c>
      <c r="D56" s="3">
        <f t="shared" si="1"/>
        <v>63.538999999999994</v>
      </c>
      <c r="E56" s="3">
        <v>64</v>
      </c>
      <c r="F56" s="3">
        <v>11</v>
      </c>
      <c r="G56" s="3">
        <f>+E56+F56</f>
        <v>75</v>
      </c>
      <c r="H56" s="4">
        <f t="shared" si="3"/>
        <v>0.72553864555628145</v>
      </c>
      <c r="I56" s="4">
        <f t="shared" si="4"/>
        <v>0</v>
      </c>
      <c r="J56" s="5">
        <f t="shared" si="5"/>
        <v>18.037740600261269</v>
      </c>
    </row>
    <row r="57" spans="1:10" x14ac:dyDescent="0.25">
      <c r="A57" s="6" t="s">
        <v>49</v>
      </c>
      <c r="B57" s="7">
        <v>4627.509</v>
      </c>
      <c r="C57" s="7">
        <v>46.383000000000003</v>
      </c>
      <c r="D57" s="7">
        <f t="shared" si="1"/>
        <v>4673.8919999999998</v>
      </c>
      <c r="E57" s="7">
        <v>3976</v>
      </c>
      <c r="F57" s="7">
        <v>12</v>
      </c>
      <c r="G57" s="7">
        <f t="shared" si="2"/>
        <v>3988</v>
      </c>
      <c r="H57" s="8">
        <f t="shared" si="3"/>
        <v>-14.079043390299187</v>
      </c>
      <c r="I57" s="8">
        <f t="shared" si="4"/>
        <v>-74.128452234654944</v>
      </c>
      <c r="J57" s="9">
        <f t="shared" si="5"/>
        <v>-14.674964676120029</v>
      </c>
    </row>
    <row r="58" spans="1:10" x14ac:dyDescent="0.25">
      <c r="A58" s="10" t="s">
        <v>58</v>
      </c>
      <c r="B58" s="3">
        <v>228.91399999999999</v>
      </c>
      <c r="C58" s="3">
        <v>141.44</v>
      </c>
      <c r="D58" s="3">
        <f t="shared" si="1"/>
        <v>370.35399999999998</v>
      </c>
      <c r="E58" s="3">
        <v>178</v>
      </c>
      <c r="F58" s="3">
        <v>89</v>
      </c>
      <c r="G58" s="3">
        <f t="shared" si="2"/>
        <v>267</v>
      </c>
      <c r="H58" s="4">
        <f t="shared" si="3"/>
        <v>-22.241540491188829</v>
      </c>
      <c r="I58" s="4">
        <f t="shared" si="4"/>
        <v>-37.075791855203619</v>
      </c>
      <c r="J58" s="5">
        <f t="shared" si="5"/>
        <v>-27.906813481155861</v>
      </c>
    </row>
    <row r="59" spans="1:10" x14ac:dyDescent="0.25">
      <c r="A59" s="6" t="s">
        <v>59</v>
      </c>
      <c r="B59" s="7">
        <v>0</v>
      </c>
      <c r="C59" s="7">
        <v>0</v>
      </c>
      <c r="D59" s="7">
        <f t="shared" si="1"/>
        <v>0</v>
      </c>
      <c r="E59" s="7">
        <v>0</v>
      </c>
      <c r="F59" s="7">
        <v>0</v>
      </c>
      <c r="G59" s="7">
        <f t="shared" si="2"/>
        <v>0</v>
      </c>
      <c r="H59" s="8">
        <f t="shared" si="3"/>
        <v>0</v>
      </c>
      <c r="I59" s="8">
        <f t="shared" si="4"/>
        <v>0</v>
      </c>
      <c r="J59" s="9">
        <f t="shared" si="5"/>
        <v>0</v>
      </c>
    </row>
    <row r="60" spans="1:10" x14ac:dyDescent="0.25">
      <c r="A60" s="11" t="s">
        <v>50</v>
      </c>
      <c r="B60" s="22">
        <f>+B61-SUM(B6+B10+B32+B20+B58+B59)</f>
        <v>229165.51600000006</v>
      </c>
      <c r="C60" s="22">
        <f t="shared" ref="C60:D60" si="6">+C61-SUM(C6+C10+C32+C20+C58+C59)</f>
        <v>753265.65400000021</v>
      </c>
      <c r="D60" s="22">
        <f t="shared" si="6"/>
        <v>982431.17000000062</v>
      </c>
      <c r="E60" s="22">
        <f>+E61-SUM(E6+E10+E32+E20+E58+E59+E5)</f>
        <v>195675</v>
      </c>
      <c r="F60" s="22">
        <f t="shared" ref="F60:G60" si="7">+F61-SUM(F6+F10+F32+F20+F58+F59+F5)</f>
        <v>674592</v>
      </c>
      <c r="G60" s="22">
        <f t="shared" si="7"/>
        <v>870267</v>
      </c>
      <c r="H60" s="23">
        <f>+IFERROR(((E60-B60)/B60)*100,0)</f>
        <v>-14.614116724263196</v>
      </c>
      <c r="I60" s="23">
        <f t="shared" si="4"/>
        <v>-10.444343716221024</v>
      </c>
      <c r="J60" s="23">
        <f t="shared" si="5"/>
        <v>-11.417000338049183</v>
      </c>
    </row>
    <row r="61" spans="1:10" x14ac:dyDescent="0.25">
      <c r="A61" s="14" t="s">
        <v>51</v>
      </c>
      <c r="B61" s="24">
        <f>SUM(B4:B59)</f>
        <v>274372.27300000004</v>
      </c>
      <c r="C61" s="24">
        <f t="shared" ref="C61:F61" si="8">SUM(C4:C59)</f>
        <v>823315.98100000026</v>
      </c>
      <c r="D61" s="24">
        <f t="shared" si="8"/>
        <v>1097688.2540000007</v>
      </c>
      <c r="E61" s="24">
        <f t="shared" si="8"/>
        <v>252293.269</v>
      </c>
      <c r="F61" s="24">
        <f t="shared" si="8"/>
        <v>794637.67200000002</v>
      </c>
      <c r="G61" s="24">
        <f>SUM(G4:G59)</f>
        <v>1046930.941</v>
      </c>
      <c r="H61" s="25">
        <f>+IFERROR(((E61-B61)/B61)*100,0)</f>
        <v>-8.0470973829050294</v>
      </c>
      <c r="I61" s="25">
        <f t="shared" ref="I61" si="9">+IFERROR(((F61-C61)/C61)*100,0)</f>
        <v>-3.483268837459895</v>
      </c>
      <c r="J61" s="25">
        <f t="shared" ref="J61" si="10">+IFERROR(((G61-D61)/D61)*100,0)</f>
        <v>-4.6240189612159801</v>
      </c>
    </row>
    <row r="62" spans="1:10" x14ac:dyDescent="0.25">
      <c r="A62" s="26"/>
      <c r="B62" s="27"/>
      <c r="C62" s="27"/>
      <c r="D62" s="27"/>
      <c r="E62" s="27"/>
      <c r="F62" s="27"/>
      <c r="G62" s="27"/>
      <c r="H62" s="27"/>
      <c r="I62" s="27"/>
      <c r="J62" s="28"/>
    </row>
    <row r="63" spans="1:10" x14ac:dyDescent="0.25">
      <c r="A63" s="26" t="s">
        <v>67</v>
      </c>
      <c r="B63" s="27"/>
      <c r="C63" s="27"/>
      <c r="D63" s="27"/>
      <c r="E63" s="27"/>
      <c r="F63" s="27"/>
      <c r="G63" s="27"/>
      <c r="H63" s="27"/>
      <c r="I63" s="27"/>
      <c r="J63" s="28"/>
    </row>
    <row r="64" spans="1:10" ht="15.75" thickBot="1" x14ac:dyDescent="0.3">
      <c r="A64" s="29"/>
      <c r="B64" s="30"/>
      <c r="C64" s="30"/>
      <c r="D64" s="30"/>
      <c r="E64" s="30"/>
      <c r="F64" s="30"/>
      <c r="G64" s="30"/>
      <c r="H64" s="30"/>
      <c r="I64" s="30"/>
      <c r="J64" s="31"/>
    </row>
    <row r="65" spans="1:10" ht="45.75" customHeight="1" x14ac:dyDescent="0.25">
      <c r="A65" s="49" t="s">
        <v>74</v>
      </c>
      <c r="B65" s="49"/>
      <c r="C65" s="49"/>
      <c r="D65" s="49"/>
      <c r="E65" s="49"/>
      <c r="F65" s="49"/>
      <c r="G65" s="49"/>
      <c r="H65" s="49"/>
      <c r="I65" s="49"/>
      <c r="J65" s="49"/>
    </row>
    <row r="67" spans="1:10" x14ac:dyDescent="0.25">
      <c r="B67" s="38"/>
      <c r="C67" s="38"/>
      <c r="D67" s="38"/>
      <c r="E67" s="38"/>
      <c r="F67" s="38"/>
      <c r="G67" s="38"/>
    </row>
    <row r="68" spans="1:10" x14ac:dyDescent="0.25">
      <c r="B68" s="38"/>
      <c r="C68" s="38"/>
      <c r="D68" s="38"/>
      <c r="E68" s="38"/>
      <c r="F68" s="38"/>
      <c r="G68" s="38"/>
    </row>
  </sheetData>
  <mergeCells count="6">
    <mergeCell ref="A65:J65"/>
    <mergeCell ref="A1:J1"/>
    <mergeCell ref="A2:A3"/>
    <mergeCell ref="B2:D2"/>
    <mergeCell ref="E2:G2"/>
    <mergeCell ref="H2:J2"/>
  </mergeCells>
  <conditionalFormatting sqref="H8:J59">
    <cfRule type="cellIs" dxfId="5" priority="1" operator="equal">
      <formula>0</formula>
    </cfRule>
  </conditionalFormatting>
  <conditionalFormatting sqref="H4:J5">
    <cfRule type="cellIs" dxfId="4" priority="5" operator="equal">
      <formula>0</formula>
    </cfRule>
  </conditionalFormatting>
  <conditionalFormatting sqref="B4:G5">
    <cfRule type="cellIs" dxfId="3" priority="6" operator="equal">
      <formula>0</formula>
    </cfRule>
  </conditionalFormatting>
  <conditionalFormatting sqref="B6:G7">
    <cfRule type="cellIs" dxfId="2" priority="4" operator="equal">
      <formula>0</formula>
    </cfRule>
  </conditionalFormatting>
  <conditionalFormatting sqref="H6:J7">
    <cfRule type="cellIs" dxfId="1" priority="3" operator="equal">
      <formula>0</formula>
    </cfRule>
  </conditionalFormatting>
  <conditionalFormatting sqref="B8:G59">
    <cfRule type="cellIs" dxfId="0"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ignoredErrors>
    <ignoredError sqref="G56 D5 G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BB51BF-0157-4D50-B2AB-9F99706227C1}"/>
</file>

<file path=customXml/itemProps2.xml><?xml version="1.0" encoding="utf-8"?>
<ds:datastoreItem xmlns:ds="http://schemas.openxmlformats.org/officeDocument/2006/customXml" ds:itemID="{75376956-F728-42DF-AE76-33C44697383F}"/>
</file>

<file path=customXml/itemProps3.xml><?xml version="1.0" encoding="utf-8"?>
<ds:datastoreItem xmlns:ds="http://schemas.openxmlformats.org/officeDocument/2006/customXml" ds:itemID="{9989EEC9-DCF9-41D1-AF4A-6BD310D9F2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TÜM UÇAK</vt:lpstr>
      <vt:lpstr>YOLCU</vt:lpstr>
      <vt:lpstr>TİCARİ UÇAK</vt:lpstr>
      <vt:lpstr>YÜK </vt:lpstr>
      <vt:lpstr>'TÜM UÇAK'!Yazdırma_Alanı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Sevil KAPLAN</cp:lastModifiedBy>
  <cp:lastPrinted>2019-05-06T07:06:18Z</cp:lastPrinted>
  <dcterms:created xsi:type="dcterms:W3CDTF">2017-03-06T11:35:15Z</dcterms:created>
  <dcterms:modified xsi:type="dcterms:W3CDTF">2019-05-06T07:06:22Z</dcterms:modified>
</cp:coreProperties>
</file>